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msoffice-my.sharepoint.com/personal/nicole_lesniewski_ky_gov/Documents/Reports/MCO Report/"/>
    </mc:Choice>
  </mc:AlternateContent>
  <xr:revisionPtr revIDLastSave="0" documentId="8_{A4833630-8E47-4629-955B-AC7F994E0F90}" xr6:coauthVersionLast="47" xr6:coauthVersionMax="47" xr10:uidLastSave="{00000000-0000-0000-0000-000000000000}"/>
  <bookViews>
    <workbookView xWindow="-57720" yWindow="-7440" windowWidth="29040" windowHeight="15720" tabRatio="759" xr2:uid="{7D66E7BB-BBD5-49B6-BD78-8A6BC14DC2BB}"/>
  </bookViews>
  <sheets>
    <sheet name="LRC Format" sheetId="8" r:id="rId1"/>
    <sheet name="Total MCO" sheetId="1" state="hidden" r:id="rId2"/>
    <sheet name="Aetna" sheetId="2" r:id="rId3"/>
    <sheet name="Anthem" sheetId="3" state="hidden" r:id="rId4"/>
    <sheet name="Humana" sheetId="9" r:id="rId5"/>
    <sheet name="Molina" sheetId="5" r:id="rId6"/>
    <sheet name="United" sheetId="6" r:id="rId7"/>
    <sheet name="Wellcare" sheetId="7" r:id="rId8"/>
  </sheets>
  <externalReferences>
    <externalReference r:id="rId9"/>
    <externalReference r:id="rId10"/>
    <externalReference r:id="rId11"/>
    <externalReference r:id="rId12"/>
  </externalReferences>
  <definedNames>
    <definedName name="crosswalk">#REF!</definedName>
    <definedName name="_xlnm.Print_Titles" localSheetId="0">'LRC Format'!$1:$15</definedName>
    <definedName name="ReserveMo">[1]Inputs!$B$2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6" l="1"/>
  <c r="C85" i="6"/>
  <c r="C94" i="2" l="1"/>
  <c r="C93" i="2"/>
  <c r="C93" i="9"/>
  <c r="C94" i="9"/>
  <c r="C94" i="5"/>
  <c r="C93" i="5"/>
  <c r="AA14" i="7" l="1"/>
  <c r="AA14" i="6"/>
  <c r="Z14" i="7"/>
  <c r="Y14" i="7"/>
  <c r="AB14" i="7" s="1"/>
  <c r="Y14" i="6"/>
  <c r="AB14" i="6" s="1"/>
  <c r="W14" i="7"/>
  <c r="W14" i="6"/>
  <c r="X14" i="7"/>
  <c r="X14" i="6"/>
  <c r="H91" i="6"/>
  <c r="H91" i="5"/>
  <c r="H91" i="2" l="1"/>
  <c r="L52" i="9" l="1"/>
  <c r="H93" i="9" l="1"/>
  <c r="H91" i="9"/>
  <c r="AF17" i="9" l="1"/>
  <c r="G89" i="2"/>
  <c r="G87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54" i="2"/>
  <c r="G52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17" i="2"/>
  <c r="G14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87" i="2" s="1"/>
  <c r="AN89" i="2" s="1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52" i="2" s="1"/>
  <c r="AA55" i="2"/>
  <c r="AA56" i="2"/>
  <c r="AA57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6" i="2"/>
  <c r="AA77" i="2"/>
  <c r="AA78" i="2"/>
  <c r="AA79" i="2"/>
  <c r="AA80" i="2"/>
  <c r="AA81" i="2"/>
  <c r="AA82" i="2"/>
  <c r="AA83" i="2"/>
  <c r="AA84" i="2"/>
  <c r="AA85" i="2"/>
  <c r="AA54" i="2"/>
  <c r="AA18" i="2"/>
  <c r="AA19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17" i="2"/>
  <c r="AA14" i="2"/>
  <c r="AA58" i="2" s="1"/>
  <c r="W61" i="2"/>
  <c r="W77" i="2"/>
  <c r="W78" i="2"/>
  <c r="W27" i="2"/>
  <c r="W39" i="2"/>
  <c r="W40" i="2"/>
  <c r="W14" i="2"/>
  <c r="W69" i="2" s="1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C85" i="2" s="1"/>
  <c r="U54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17" i="2"/>
  <c r="U14" i="2"/>
  <c r="T87" i="2"/>
  <c r="T52" i="2"/>
  <c r="AN55" i="9"/>
  <c r="AN56" i="9"/>
  <c r="AN57" i="9"/>
  <c r="AN58" i="9"/>
  <c r="AN59" i="9"/>
  <c r="AN60" i="9"/>
  <c r="AN61" i="9"/>
  <c r="AN62" i="9"/>
  <c r="AN63" i="9"/>
  <c r="AN64" i="9"/>
  <c r="AN65" i="9"/>
  <c r="AN66" i="9"/>
  <c r="AN67" i="9"/>
  <c r="AN68" i="9"/>
  <c r="AN69" i="9"/>
  <c r="AN70" i="9"/>
  <c r="AN71" i="9"/>
  <c r="AN72" i="9"/>
  <c r="AN73" i="9"/>
  <c r="AN74" i="9"/>
  <c r="AN75" i="9"/>
  <c r="AN76" i="9"/>
  <c r="AN77" i="9"/>
  <c r="AN78" i="9"/>
  <c r="AN79" i="9"/>
  <c r="AN80" i="9"/>
  <c r="AN81" i="9"/>
  <c r="AN82" i="9"/>
  <c r="AN83" i="9"/>
  <c r="AN84" i="9"/>
  <c r="AN85" i="9"/>
  <c r="AN54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N45" i="9"/>
  <c r="AN46" i="9"/>
  <c r="AN47" i="9"/>
  <c r="AN48" i="9"/>
  <c r="AN49" i="9"/>
  <c r="AN50" i="9"/>
  <c r="AN17" i="9"/>
  <c r="AN87" i="9"/>
  <c r="AA59" i="9"/>
  <c r="AA60" i="9"/>
  <c r="AA61" i="9"/>
  <c r="AA62" i="9"/>
  <c r="AA75" i="9"/>
  <c r="AA76" i="9"/>
  <c r="AA77" i="9"/>
  <c r="AA78" i="9"/>
  <c r="AA21" i="9"/>
  <c r="AA22" i="9"/>
  <c r="AA23" i="9"/>
  <c r="AA24" i="9"/>
  <c r="AA37" i="9"/>
  <c r="AA38" i="9"/>
  <c r="AA39" i="9"/>
  <c r="AA40" i="9"/>
  <c r="AA14" i="9"/>
  <c r="AA63" i="9" s="1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54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14" i="9"/>
  <c r="G17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54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W14" i="9"/>
  <c r="W72" i="9" s="1"/>
  <c r="U17" i="9"/>
  <c r="C17" i="9" s="1"/>
  <c r="U14" i="9"/>
  <c r="T87" i="9"/>
  <c r="T89" i="9" s="1"/>
  <c r="T52" i="9"/>
  <c r="W59" i="6"/>
  <c r="W66" i="6"/>
  <c r="W69" i="6"/>
  <c r="W75" i="6"/>
  <c r="W21" i="6"/>
  <c r="W37" i="6"/>
  <c r="W64" i="6"/>
  <c r="W85" i="5"/>
  <c r="W58" i="5"/>
  <c r="W59" i="5"/>
  <c r="W60" i="5"/>
  <c r="W61" i="5"/>
  <c r="W62" i="5"/>
  <c r="W63" i="5"/>
  <c r="W64" i="5"/>
  <c r="W65" i="5"/>
  <c r="W66" i="5"/>
  <c r="W67" i="5"/>
  <c r="W77" i="5"/>
  <c r="W78" i="5"/>
  <c r="W79" i="5"/>
  <c r="W80" i="5"/>
  <c r="W81" i="5"/>
  <c r="W82" i="5"/>
  <c r="W83" i="5"/>
  <c r="W18" i="5"/>
  <c r="W22" i="5"/>
  <c r="W23" i="5"/>
  <c r="W24" i="5"/>
  <c r="W25" i="5"/>
  <c r="W30" i="5"/>
  <c r="W31" i="5"/>
  <c r="W34" i="5"/>
  <c r="W38" i="5"/>
  <c r="W39" i="5"/>
  <c r="W40" i="5"/>
  <c r="W41" i="5"/>
  <c r="W42" i="5"/>
  <c r="W43" i="5"/>
  <c r="W44" i="5"/>
  <c r="W45" i="5"/>
  <c r="W46" i="5"/>
  <c r="W14" i="5"/>
  <c r="W68" i="5" s="1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C85" i="5" s="1"/>
  <c r="U54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17" i="5"/>
  <c r="U14" i="5"/>
  <c r="G89" i="5"/>
  <c r="G87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54" i="5"/>
  <c r="G52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17" i="5"/>
  <c r="G14" i="5"/>
  <c r="AN55" i="5"/>
  <c r="AN56" i="5"/>
  <c r="AN57" i="5"/>
  <c r="AN87" i="5" s="1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54" i="5"/>
  <c r="AN18" i="5"/>
  <c r="AN19" i="5"/>
  <c r="AN20" i="5"/>
  <c r="AN21" i="5"/>
  <c r="AN22" i="5"/>
  <c r="AN52" i="5" s="1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17" i="5"/>
  <c r="AO14" i="5"/>
  <c r="AA55" i="5"/>
  <c r="AA56" i="5"/>
  <c r="AA59" i="5"/>
  <c r="AA60" i="5"/>
  <c r="AA61" i="5"/>
  <c r="AA62" i="5"/>
  <c r="AA66" i="5"/>
  <c r="AA67" i="5"/>
  <c r="AA68" i="5"/>
  <c r="AA69" i="5"/>
  <c r="AA70" i="5"/>
  <c r="AA71" i="5"/>
  <c r="AA72" i="5"/>
  <c r="AA75" i="5"/>
  <c r="AA76" i="5"/>
  <c r="AA77" i="5"/>
  <c r="AA78" i="5"/>
  <c r="AA81" i="5"/>
  <c r="AA82" i="5"/>
  <c r="AA83" i="5"/>
  <c r="AA84" i="5"/>
  <c r="AA85" i="5"/>
  <c r="AA54" i="5"/>
  <c r="AA18" i="5"/>
  <c r="AA21" i="5"/>
  <c r="AA22" i="5"/>
  <c r="AA23" i="5"/>
  <c r="AA24" i="5"/>
  <c r="AA27" i="5"/>
  <c r="AA28" i="5"/>
  <c r="AA29" i="5"/>
  <c r="AA30" i="5"/>
  <c r="AA31" i="5"/>
  <c r="AA32" i="5"/>
  <c r="AA33" i="5"/>
  <c r="AA34" i="5"/>
  <c r="AA37" i="5"/>
  <c r="AA38" i="5"/>
  <c r="AA39" i="5"/>
  <c r="AA40" i="5"/>
  <c r="AA43" i="5"/>
  <c r="AA44" i="5"/>
  <c r="AA45" i="5"/>
  <c r="AA46" i="5"/>
  <c r="AA47" i="5"/>
  <c r="AA48" i="5"/>
  <c r="AA49" i="5"/>
  <c r="AA50" i="5"/>
  <c r="AA14" i="5"/>
  <c r="AA63" i="5" s="1"/>
  <c r="T87" i="5"/>
  <c r="T52" i="5"/>
  <c r="G89" i="6"/>
  <c r="G87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54" i="6"/>
  <c r="G52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17" i="6"/>
  <c r="G14" i="6"/>
  <c r="AO87" i="6"/>
  <c r="AN55" i="6"/>
  <c r="AN56" i="6"/>
  <c r="AN57" i="6"/>
  <c r="AN58" i="6"/>
  <c r="AN59" i="6"/>
  <c r="AN60" i="6"/>
  <c r="AN61" i="6"/>
  <c r="AN62" i="6"/>
  <c r="AN63" i="6"/>
  <c r="AN64" i="6"/>
  <c r="AN65" i="6"/>
  <c r="AN66" i="6"/>
  <c r="AN67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N82" i="6"/>
  <c r="AN83" i="6"/>
  <c r="AN84" i="6"/>
  <c r="AN85" i="6"/>
  <c r="AN54" i="6"/>
  <c r="AN52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17" i="6"/>
  <c r="AA87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54" i="6"/>
  <c r="AA52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17" i="6"/>
  <c r="T87" i="6"/>
  <c r="T89" i="6" s="1"/>
  <c r="T52" i="6"/>
  <c r="G89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54" i="7"/>
  <c r="G52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17" i="7"/>
  <c r="G14" i="7"/>
  <c r="G87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54" i="7"/>
  <c r="AA89" i="7"/>
  <c r="AA87" i="7"/>
  <c r="AA85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54" i="7"/>
  <c r="AA52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17" i="7"/>
  <c r="U14" i="7"/>
  <c r="T87" i="7"/>
  <c r="T52" i="7"/>
  <c r="AN85" i="7"/>
  <c r="AN84" i="7"/>
  <c r="AN83" i="7"/>
  <c r="AN82" i="7"/>
  <c r="AN81" i="7"/>
  <c r="AN80" i="7"/>
  <c r="AN79" i="7"/>
  <c r="AN78" i="7"/>
  <c r="AN77" i="7"/>
  <c r="AN76" i="7"/>
  <c r="AN75" i="7"/>
  <c r="AN74" i="7"/>
  <c r="AN73" i="7"/>
  <c r="AN72" i="7"/>
  <c r="AN71" i="7"/>
  <c r="AN70" i="7"/>
  <c r="AN69" i="7"/>
  <c r="AN68" i="7"/>
  <c r="AN67" i="7"/>
  <c r="AN66" i="7"/>
  <c r="AN65" i="7"/>
  <c r="AN64" i="7"/>
  <c r="AN63" i="7"/>
  <c r="AN62" i="7"/>
  <c r="AN61" i="7"/>
  <c r="AN60" i="7"/>
  <c r="AN59" i="7"/>
  <c r="AN58" i="7"/>
  <c r="AN57" i="7"/>
  <c r="AN56" i="7"/>
  <c r="AN55" i="7"/>
  <c r="AN54" i="7"/>
  <c r="AN50" i="7"/>
  <c r="AN49" i="7"/>
  <c r="AN48" i="7"/>
  <c r="AN47" i="7"/>
  <c r="AN46" i="7"/>
  <c r="AN45" i="7"/>
  <c r="AN44" i="7"/>
  <c r="AN43" i="7"/>
  <c r="AN42" i="7"/>
  <c r="AN41" i="7"/>
  <c r="AN40" i="7"/>
  <c r="AN39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H93" i="6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W29" i="5" l="1"/>
  <c r="W76" i="5"/>
  <c r="W28" i="5"/>
  <c r="W75" i="5"/>
  <c r="W50" i="5"/>
  <c r="W27" i="5"/>
  <c r="W74" i="5"/>
  <c r="W47" i="5"/>
  <c r="W26" i="5"/>
  <c r="W70" i="5"/>
  <c r="W41" i="2"/>
  <c r="W79" i="2"/>
  <c r="W38" i="2"/>
  <c r="W76" i="2"/>
  <c r="W37" i="2"/>
  <c r="W75" i="2"/>
  <c r="W30" i="2"/>
  <c r="W68" i="2"/>
  <c r="W29" i="2"/>
  <c r="W63" i="2"/>
  <c r="W28" i="2"/>
  <c r="W62" i="2"/>
  <c r="W26" i="2"/>
  <c r="W60" i="2"/>
  <c r="W21" i="2"/>
  <c r="W59" i="2"/>
  <c r="W84" i="2"/>
  <c r="W83" i="2"/>
  <c r="W45" i="2"/>
  <c r="W82" i="2"/>
  <c r="W43" i="2"/>
  <c r="W81" i="2"/>
  <c r="W42" i="2"/>
  <c r="W80" i="2"/>
  <c r="W41" i="6"/>
  <c r="W25" i="6"/>
  <c r="W79" i="6"/>
  <c r="W63" i="6"/>
  <c r="W40" i="6"/>
  <c r="W24" i="6"/>
  <c r="W78" i="6"/>
  <c r="W62" i="6"/>
  <c r="W39" i="6"/>
  <c r="W23" i="6"/>
  <c r="W77" i="6"/>
  <c r="W61" i="6"/>
  <c r="W38" i="6"/>
  <c r="W22" i="6"/>
  <c r="W76" i="6"/>
  <c r="W60" i="6"/>
  <c r="W36" i="6"/>
  <c r="W17" i="6"/>
  <c r="W73" i="6"/>
  <c r="W34" i="6"/>
  <c r="W72" i="6"/>
  <c r="W49" i="6"/>
  <c r="W33" i="6"/>
  <c r="W71" i="6"/>
  <c r="W55" i="6"/>
  <c r="W20" i="6"/>
  <c r="W57" i="6"/>
  <c r="W50" i="6"/>
  <c r="W18" i="6"/>
  <c r="W56" i="6"/>
  <c r="W48" i="6"/>
  <c r="W32" i="6"/>
  <c r="W54" i="6"/>
  <c r="W70" i="6"/>
  <c r="W47" i="6"/>
  <c r="W85" i="6"/>
  <c r="W46" i="6"/>
  <c r="W30" i="6"/>
  <c r="W84" i="6"/>
  <c r="W68" i="6"/>
  <c r="W31" i="6"/>
  <c r="W45" i="6"/>
  <c r="W29" i="6"/>
  <c r="W83" i="6"/>
  <c r="W67" i="6"/>
  <c r="W74" i="6"/>
  <c r="W35" i="6"/>
  <c r="W28" i="6"/>
  <c r="W43" i="6"/>
  <c r="W27" i="6"/>
  <c r="W81" i="6"/>
  <c r="W65" i="6"/>
  <c r="W58" i="6"/>
  <c r="W19" i="6"/>
  <c r="W44" i="6"/>
  <c r="W82" i="6"/>
  <c r="W42" i="6"/>
  <c r="W26" i="6"/>
  <c r="W80" i="6"/>
  <c r="W37" i="5"/>
  <c r="W21" i="5"/>
  <c r="W73" i="5"/>
  <c r="W57" i="5"/>
  <c r="W36" i="5"/>
  <c r="W20" i="5"/>
  <c r="W72" i="5"/>
  <c r="W56" i="5"/>
  <c r="W17" i="5"/>
  <c r="W35" i="5"/>
  <c r="W19" i="5"/>
  <c r="W71" i="5"/>
  <c r="W55" i="5"/>
  <c r="W49" i="5"/>
  <c r="W33" i="5"/>
  <c r="W54" i="5"/>
  <c r="W69" i="5"/>
  <c r="W48" i="5"/>
  <c r="W32" i="5"/>
  <c r="W84" i="5"/>
  <c r="W25" i="2"/>
  <c r="W67" i="2"/>
  <c r="W46" i="2"/>
  <c r="W24" i="2"/>
  <c r="W66" i="2"/>
  <c r="W23" i="2"/>
  <c r="W65" i="2"/>
  <c r="W44" i="2"/>
  <c r="W22" i="2"/>
  <c r="W64" i="2"/>
  <c r="W35" i="9"/>
  <c r="W34" i="9"/>
  <c r="T89" i="2"/>
  <c r="W48" i="2"/>
  <c r="W32" i="2"/>
  <c r="W54" i="2"/>
  <c r="W70" i="2"/>
  <c r="AA37" i="2"/>
  <c r="AA21" i="2"/>
  <c r="AA75" i="2"/>
  <c r="AA59" i="2"/>
  <c r="W36" i="2"/>
  <c r="W20" i="2"/>
  <c r="W74" i="2"/>
  <c r="W58" i="2"/>
  <c r="W17" i="2"/>
  <c r="W35" i="2"/>
  <c r="W19" i="2"/>
  <c r="W73" i="2"/>
  <c r="W57" i="2"/>
  <c r="W50" i="2"/>
  <c r="W34" i="2"/>
  <c r="W18" i="2"/>
  <c r="W72" i="2"/>
  <c r="W56" i="2"/>
  <c r="W49" i="2"/>
  <c r="W33" i="2"/>
  <c r="W71" i="2"/>
  <c r="W55" i="2"/>
  <c r="W47" i="2"/>
  <c r="W31" i="2"/>
  <c r="W85" i="2"/>
  <c r="AA36" i="2"/>
  <c r="AA20" i="2"/>
  <c r="AA74" i="2"/>
  <c r="W60" i="9"/>
  <c r="W76" i="9"/>
  <c r="W22" i="9"/>
  <c r="W38" i="9"/>
  <c r="W80" i="9"/>
  <c r="W44" i="9"/>
  <c r="W83" i="9"/>
  <c r="W45" i="9"/>
  <c r="W69" i="9"/>
  <c r="W33" i="9"/>
  <c r="W61" i="9"/>
  <c r="W77" i="9"/>
  <c r="W23" i="9"/>
  <c r="W39" i="9"/>
  <c r="W42" i="9"/>
  <c r="W67" i="9"/>
  <c r="W68" i="9"/>
  <c r="W30" i="9"/>
  <c r="W62" i="9"/>
  <c r="W78" i="9"/>
  <c r="W24" i="9"/>
  <c r="W40" i="9"/>
  <c r="W26" i="9"/>
  <c r="W27" i="9"/>
  <c r="W29" i="9"/>
  <c r="W46" i="9"/>
  <c r="W85" i="9"/>
  <c r="W70" i="9"/>
  <c r="W48" i="9"/>
  <c r="W71" i="9"/>
  <c r="W49" i="9"/>
  <c r="W63" i="9"/>
  <c r="W79" i="9"/>
  <c r="W25" i="9"/>
  <c r="W41" i="9"/>
  <c r="W64" i="9"/>
  <c r="W65" i="9"/>
  <c r="W81" i="9"/>
  <c r="W43" i="9"/>
  <c r="W66" i="9"/>
  <c r="W82" i="9"/>
  <c r="W28" i="9"/>
  <c r="W84" i="9"/>
  <c r="W31" i="9"/>
  <c r="W47" i="9"/>
  <c r="W54" i="9"/>
  <c r="W32" i="9"/>
  <c r="W55" i="9"/>
  <c r="W59" i="9"/>
  <c r="W17" i="9"/>
  <c r="W58" i="9"/>
  <c r="W57" i="9"/>
  <c r="W50" i="9"/>
  <c r="W56" i="9"/>
  <c r="W37" i="9"/>
  <c r="W36" i="9"/>
  <c r="U87" i="9"/>
  <c r="W75" i="9"/>
  <c r="W21" i="9"/>
  <c r="W20" i="9"/>
  <c r="W19" i="9"/>
  <c r="W18" i="9"/>
  <c r="W74" i="9"/>
  <c r="AN52" i="9"/>
  <c r="AN89" i="9" s="1"/>
  <c r="W73" i="9"/>
  <c r="AA36" i="9"/>
  <c r="AA20" i="9"/>
  <c r="AA74" i="9"/>
  <c r="AA58" i="9"/>
  <c r="AA17" i="9"/>
  <c r="AA35" i="9"/>
  <c r="AA19" i="9"/>
  <c r="AA73" i="9"/>
  <c r="AA57" i="9"/>
  <c r="AA50" i="9"/>
  <c r="AA34" i="9"/>
  <c r="AA18" i="9"/>
  <c r="AA72" i="9"/>
  <c r="AA56" i="9"/>
  <c r="AA33" i="9"/>
  <c r="AA55" i="9"/>
  <c r="AA48" i="9"/>
  <c r="AA32" i="9"/>
  <c r="AA54" i="9"/>
  <c r="AA70" i="9"/>
  <c r="AA47" i="9"/>
  <c r="AA31" i="9"/>
  <c r="AA85" i="9"/>
  <c r="AA69" i="9"/>
  <c r="AA46" i="9"/>
  <c r="AA30" i="9"/>
  <c r="AA84" i="9"/>
  <c r="AA68" i="9"/>
  <c r="AA45" i="9"/>
  <c r="AA67" i="9"/>
  <c r="AA44" i="9"/>
  <c r="AA28" i="9"/>
  <c r="AA82" i="9"/>
  <c r="AA66" i="9"/>
  <c r="AA49" i="9"/>
  <c r="AA83" i="9"/>
  <c r="AA43" i="9"/>
  <c r="AA27" i="9"/>
  <c r="AA81" i="9"/>
  <c r="AA65" i="9"/>
  <c r="AA29" i="9"/>
  <c r="AA42" i="9"/>
  <c r="AA26" i="9"/>
  <c r="AA80" i="9"/>
  <c r="AA64" i="9"/>
  <c r="AA71" i="9"/>
  <c r="AA41" i="9"/>
  <c r="AA25" i="9"/>
  <c r="AA79" i="9"/>
  <c r="AN89" i="5"/>
  <c r="T89" i="5"/>
  <c r="AA36" i="5"/>
  <c r="AA20" i="5"/>
  <c r="AA74" i="5"/>
  <c r="AA58" i="5"/>
  <c r="AA17" i="5"/>
  <c r="AA35" i="5"/>
  <c r="AA19" i="5"/>
  <c r="AA73" i="5"/>
  <c r="AA57" i="5"/>
  <c r="AA65" i="5"/>
  <c r="AA42" i="5"/>
  <c r="AA26" i="5"/>
  <c r="AA80" i="5"/>
  <c r="AA64" i="5"/>
  <c r="AA41" i="5"/>
  <c r="AA25" i="5"/>
  <c r="AA79" i="5"/>
  <c r="AN87" i="6"/>
  <c r="AN89" i="6" s="1"/>
  <c r="T89" i="7"/>
  <c r="C6" i="6"/>
  <c r="I52" i="2"/>
  <c r="J52" i="2"/>
  <c r="K52" i="2"/>
  <c r="U52" i="7"/>
  <c r="S52" i="7"/>
  <c r="AN52" i="7" s="1"/>
  <c r="R52" i="7"/>
  <c r="U52" i="6"/>
  <c r="S52" i="6"/>
  <c r="R52" i="6"/>
  <c r="Q52" i="6"/>
  <c r="P52" i="6"/>
  <c r="S52" i="5"/>
  <c r="R52" i="5"/>
  <c r="Q52" i="5"/>
  <c r="P52" i="5"/>
  <c r="O52" i="5"/>
  <c r="N52" i="5"/>
  <c r="U52" i="9"/>
  <c r="S52" i="9"/>
  <c r="R52" i="9"/>
  <c r="L52" i="2"/>
  <c r="M52" i="2"/>
  <c r="N52" i="2"/>
  <c r="O52" i="2"/>
  <c r="P52" i="2"/>
  <c r="Q52" i="2"/>
  <c r="R52" i="2"/>
  <c r="S52" i="2"/>
  <c r="U52" i="2"/>
  <c r="W52" i="2" l="1"/>
  <c r="AA52" i="2"/>
  <c r="G52" i="9"/>
  <c r="AA52" i="9"/>
  <c r="AA52" i="5"/>
  <c r="M84" i="8"/>
  <c r="L84" i="8"/>
  <c r="K84" i="8"/>
  <c r="J84" i="8"/>
  <c r="I84" i="8"/>
  <c r="H84" i="8"/>
  <c r="G84" i="8"/>
  <c r="F84" i="8"/>
  <c r="E84" i="8"/>
  <c r="D84" i="8"/>
  <c r="C84" i="8"/>
  <c r="M83" i="8"/>
  <c r="L83" i="8"/>
  <c r="K83" i="8"/>
  <c r="J83" i="8"/>
  <c r="I83" i="8"/>
  <c r="H83" i="8"/>
  <c r="G83" i="8"/>
  <c r="F83" i="8"/>
  <c r="E83" i="8"/>
  <c r="D83" i="8"/>
  <c r="C83" i="8"/>
  <c r="M82" i="8"/>
  <c r="L82" i="8"/>
  <c r="K82" i="8"/>
  <c r="J82" i="8"/>
  <c r="I82" i="8"/>
  <c r="H82" i="8"/>
  <c r="G82" i="8"/>
  <c r="F82" i="8"/>
  <c r="E82" i="8"/>
  <c r="D82" i="8"/>
  <c r="C82" i="8"/>
  <c r="M81" i="8"/>
  <c r="L81" i="8"/>
  <c r="K81" i="8"/>
  <c r="J81" i="8"/>
  <c r="I81" i="8"/>
  <c r="H81" i="8"/>
  <c r="G81" i="8"/>
  <c r="F81" i="8"/>
  <c r="E81" i="8"/>
  <c r="D81" i="8"/>
  <c r="C81" i="8"/>
  <c r="M80" i="8"/>
  <c r="L80" i="8"/>
  <c r="K80" i="8"/>
  <c r="J80" i="8"/>
  <c r="I80" i="8"/>
  <c r="H80" i="8"/>
  <c r="G80" i="8"/>
  <c r="F80" i="8"/>
  <c r="E80" i="8"/>
  <c r="D80" i="8"/>
  <c r="C80" i="8"/>
  <c r="M79" i="8"/>
  <c r="L79" i="8"/>
  <c r="K79" i="8"/>
  <c r="J79" i="8"/>
  <c r="I79" i="8"/>
  <c r="H79" i="8"/>
  <c r="G79" i="8"/>
  <c r="F79" i="8"/>
  <c r="E79" i="8"/>
  <c r="D79" i="8"/>
  <c r="C79" i="8"/>
  <c r="M78" i="8"/>
  <c r="L78" i="8"/>
  <c r="K78" i="8"/>
  <c r="J78" i="8"/>
  <c r="I78" i="8"/>
  <c r="H78" i="8"/>
  <c r="G78" i="8"/>
  <c r="F78" i="8"/>
  <c r="E78" i="8"/>
  <c r="D78" i="8"/>
  <c r="C78" i="8"/>
  <c r="M77" i="8"/>
  <c r="L77" i="8"/>
  <c r="K77" i="8"/>
  <c r="J77" i="8"/>
  <c r="I77" i="8"/>
  <c r="H77" i="8"/>
  <c r="G77" i="8"/>
  <c r="F77" i="8"/>
  <c r="E77" i="8"/>
  <c r="D77" i="8"/>
  <c r="C77" i="8"/>
  <c r="M76" i="8"/>
  <c r="L76" i="8"/>
  <c r="K76" i="8"/>
  <c r="J76" i="8"/>
  <c r="I76" i="8"/>
  <c r="H76" i="8"/>
  <c r="G76" i="8"/>
  <c r="F76" i="8"/>
  <c r="E76" i="8"/>
  <c r="D76" i="8"/>
  <c r="C76" i="8"/>
  <c r="M75" i="8"/>
  <c r="L75" i="8"/>
  <c r="K75" i="8"/>
  <c r="J75" i="8"/>
  <c r="I75" i="8"/>
  <c r="H75" i="8"/>
  <c r="G75" i="8"/>
  <c r="F75" i="8"/>
  <c r="E75" i="8"/>
  <c r="D75" i="8"/>
  <c r="C75" i="8"/>
  <c r="M74" i="8"/>
  <c r="L74" i="8"/>
  <c r="K74" i="8"/>
  <c r="J74" i="8"/>
  <c r="I74" i="8"/>
  <c r="H74" i="8"/>
  <c r="G74" i="8"/>
  <c r="F74" i="8"/>
  <c r="E74" i="8"/>
  <c r="D74" i="8"/>
  <c r="C74" i="8"/>
  <c r="M73" i="8"/>
  <c r="L73" i="8"/>
  <c r="K73" i="8"/>
  <c r="J73" i="8"/>
  <c r="I73" i="8"/>
  <c r="H73" i="8"/>
  <c r="G73" i="8"/>
  <c r="F73" i="8"/>
  <c r="E73" i="8"/>
  <c r="D73" i="8"/>
  <c r="C73" i="8"/>
  <c r="M72" i="8"/>
  <c r="L72" i="8"/>
  <c r="K72" i="8"/>
  <c r="J72" i="8"/>
  <c r="I72" i="8"/>
  <c r="H72" i="8"/>
  <c r="G72" i="8"/>
  <c r="F72" i="8"/>
  <c r="E72" i="8"/>
  <c r="D72" i="8"/>
  <c r="C72" i="8"/>
  <c r="M71" i="8"/>
  <c r="L71" i="8"/>
  <c r="K71" i="8"/>
  <c r="J71" i="8"/>
  <c r="I71" i="8"/>
  <c r="H71" i="8"/>
  <c r="G71" i="8"/>
  <c r="F71" i="8"/>
  <c r="E71" i="8"/>
  <c r="D71" i="8"/>
  <c r="C71" i="8"/>
  <c r="M70" i="8"/>
  <c r="L70" i="8"/>
  <c r="K70" i="8"/>
  <c r="J70" i="8"/>
  <c r="I70" i="8"/>
  <c r="H70" i="8"/>
  <c r="G70" i="8"/>
  <c r="F70" i="8"/>
  <c r="E70" i="8"/>
  <c r="D70" i="8"/>
  <c r="C70" i="8"/>
  <c r="M69" i="8"/>
  <c r="L69" i="8"/>
  <c r="K69" i="8"/>
  <c r="J69" i="8"/>
  <c r="I69" i="8"/>
  <c r="H69" i="8"/>
  <c r="G69" i="8"/>
  <c r="F69" i="8"/>
  <c r="E69" i="8"/>
  <c r="D69" i="8"/>
  <c r="C69" i="8"/>
  <c r="M68" i="8"/>
  <c r="L68" i="8"/>
  <c r="K68" i="8"/>
  <c r="J68" i="8"/>
  <c r="I68" i="8"/>
  <c r="H68" i="8"/>
  <c r="G68" i="8"/>
  <c r="F68" i="8"/>
  <c r="E68" i="8"/>
  <c r="D68" i="8"/>
  <c r="C68" i="8"/>
  <c r="M67" i="8"/>
  <c r="L67" i="8"/>
  <c r="K67" i="8"/>
  <c r="J67" i="8"/>
  <c r="I67" i="8"/>
  <c r="H67" i="8"/>
  <c r="G67" i="8"/>
  <c r="F67" i="8"/>
  <c r="E67" i="8"/>
  <c r="D67" i="8"/>
  <c r="C67" i="8"/>
  <c r="M66" i="8"/>
  <c r="L66" i="8"/>
  <c r="K66" i="8"/>
  <c r="J66" i="8"/>
  <c r="I66" i="8"/>
  <c r="H66" i="8"/>
  <c r="G66" i="8"/>
  <c r="F66" i="8"/>
  <c r="E66" i="8"/>
  <c r="D66" i="8"/>
  <c r="C66" i="8"/>
  <c r="M65" i="8"/>
  <c r="L65" i="8"/>
  <c r="K65" i="8"/>
  <c r="J65" i="8"/>
  <c r="I65" i="8"/>
  <c r="H65" i="8"/>
  <c r="G65" i="8"/>
  <c r="F65" i="8"/>
  <c r="E65" i="8"/>
  <c r="D65" i="8"/>
  <c r="C65" i="8"/>
  <c r="M64" i="8"/>
  <c r="L64" i="8"/>
  <c r="K64" i="8"/>
  <c r="J64" i="8"/>
  <c r="I64" i="8"/>
  <c r="H64" i="8"/>
  <c r="G64" i="8"/>
  <c r="F64" i="8"/>
  <c r="E64" i="8"/>
  <c r="D64" i="8"/>
  <c r="C64" i="8"/>
  <c r="M63" i="8"/>
  <c r="L63" i="8"/>
  <c r="K63" i="8"/>
  <c r="J63" i="8"/>
  <c r="I63" i="8"/>
  <c r="H63" i="8"/>
  <c r="G63" i="8"/>
  <c r="F63" i="8"/>
  <c r="E63" i="8"/>
  <c r="D63" i="8"/>
  <c r="C63" i="8"/>
  <c r="M62" i="8"/>
  <c r="L62" i="8"/>
  <c r="K62" i="8"/>
  <c r="J62" i="8"/>
  <c r="I62" i="8"/>
  <c r="H62" i="8"/>
  <c r="G62" i="8"/>
  <c r="F62" i="8"/>
  <c r="E62" i="8"/>
  <c r="D62" i="8"/>
  <c r="C62" i="8"/>
  <c r="M61" i="8"/>
  <c r="L61" i="8"/>
  <c r="K61" i="8"/>
  <c r="J61" i="8"/>
  <c r="I61" i="8"/>
  <c r="H61" i="8"/>
  <c r="G61" i="8"/>
  <c r="F61" i="8"/>
  <c r="E61" i="8"/>
  <c r="D61" i="8"/>
  <c r="C61" i="8"/>
  <c r="M60" i="8"/>
  <c r="L60" i="8"/>
  <c r="K60" i="8"/>
  <c r="J60" i="8"/>
  <c r="I60" i="8"/>
  <c r="H60" i="8"/>
  <c r="G60" i="8"/>
  <c r="F60" i="8"/>
  <c r="E60" i="8"/>
  <c r="D60" i="8"/>
  <c r="C60" i="8"/>
  <c r="M59" i="8"/>
  <c r="L59" i="8"/>
  <c r="K59" i="8"/>
  <c r="J59" i="8"/>
  <c r="I59" i="8"/>
  <c r="H59" i="8"/>
  <c r="G59" i="8"/>
  <c r="F59" i="8"/>
  <c r="E59" i="8"/>
  <c r="D59" i="8"/>
  <c r="C59" i="8"/>
  <c r="M58" i="8"/>
  <c r="L58" i="8"/>
  <c r="K58" i="8"/>
  <c r="J58" i="8"/>
  <c r="I58" i="8"/>
  <c r="H58" i="8"/>
  <c r="G58" i="8"/>
  <c r="F58" i="8"/>
  <c r="E58" i="8"/>
  <c r="D58" i="8"/>
  <c r="C58" i="8"/>
  <c r="M57" i="8"/>
  <c r="L57" i="8"/>
  <c r="K57" i="8"/>
  <c r="J57" i="8"/>
  <c r="I57" i="8"/>
  <c r="H57" i="8"/>
  <c r="G57" i="8"/>
  <c r="F57" i="8"/>
  <c r="E57" i="8"/>
  <c r="D57" i="8"/>
  <c r="C57" i="8"/>
  <c r="M56" i="8"/>
  <c r="L56" i="8"/>
  <c r="K56" i="8"/>
  <c r="J56" i="8"/>
  <c r="I56" i="8"/>
  <c r="H56" i="8"/>
  <c r="G56" i="8"/>
  <c r="F56" i="8"/>
  <c r="E56" i="8"/>
  <c r="D56" i="8"/>
  <c r="C56" i="8"/>
  <c r="M55" i="8"/>
  <c r="L55" i="8"/>
  <c r="K55" i="8"/>
  <c r="J55" i="8"/>
  <c r="I55" i="8"/>
  <c r="H55" i="8"/>
  <c r="G55" i="8"/>
  <c r="F55" i="8"/>
  <c r="E55" i="8"/>
  <c r="D55" i="8"/>
  <c r="C55" i="8"/>
  <c r="M54" i="8"/>
  <c r="L54" i="8"/>
  <c r="K54" i="8"/>
  <c r="J54" i="8"/>
  <c r="I54" i="8"/>
  <c r="H54" i="8"/>
  <c r="G54" i="8"/>
  <c r="F54" i="8"/>
  <c r="E54" i="8"/>
  <c r="D54" i="8"/>
  <c r="C54" i="8"/>
  <c r="M53" i="8"/>
  <c r="L53" i="8"/>
  <c r="K53" i="8"/>
  <c r="J53" i="8"/>
  <c r="I53" i="8"/>
  <c r="H53" i="8"/>
  <c r="G53" i="8"/>
  <c r="F53" i="8"/>
  <c r="E53" i="8"/>
  <c r="D53" i="8"/>
  <c r="C53" i="8"/>
  <c r="M52" i="8"/>
  <c r="L52" i="8"/>
  <c r="K52" i="8"/>
  <c r="J52" i="8"/>
  <c r="I52" i="8"/>
  <c r="H52" i="8"/>
  <c r="G52" i="8"/>
  <c r="F52" i="8"/>
  <c r="E52" i="8"/>
  <c r="D52" i="8"/>
  <c r="C52" i="8"/>
  <c r="M51" i="8"/>
  <c r="L51" i="8"/>
  <c r="K51" i="8"/>
  <c r="J51" i="8"/>
  <c r="I51" i="8"/>
  <c r="H51" i="8"/>
  <c r="G51" i="8"/>
  <c r="F51" i="8"/>
  <c r="E51" i="8"/>
  <c r="D51" i="8"/>
  <c r="C51" i="8"/>
  <c r="M50" i="8"/>
  <c r="L50" i="8"/>
  <c r="K50" i="8"/>
  <c r="J50" i="8"/>
  <c r="I50" i="8"/>
  <c r="H50" i="8"/>
  <c r="G50" i="8"/>
  <c r="F50" i="8"/>
  <c r="E50" i="8"/>
  <c r="D50" i="8"/>
  <c r="C50" i="8"/>
  <c r="M49" i="8"/>
  <c r="L49" i="8"/>
  <c r="K49" i="8"/>
  <c r="J49" i="8"/>
  <c r="I49" i="8"/>
  <c r="H49" i="8"/>
  <c r="G49" i="8"/>
  <c r="F49" i="8"/>
  <c r="E49" i="8"/>
  <c r="D49" i="8"/>
  <c r="C49" i="8"/>
  <c r="M48" i="8"/>
  <c r="L48" i="8"/>
  <c r="K48" i="8"/>
  <c r="J48" i="8"/>
  <c r="I48" i="8"/>
  <c r="H48" i="8"/>
  <c r="G48" i="8"/>
  <c r="F48" i="8"/>
  <c r="E48" i="8"/>
  <c r="D48" i="8"/>
  <c r="C48" i="8"/>
  <c r="M47" i="8"/>
  <c r="L47" i="8"/>
  <c r="K47" i="8"/>
  <c r="J47" i="8"/>
  <c r="I47" i="8"/>
  <c r="H47" i="8"/>
  <c r="G47" i="8"/>
  <c r="F47" i="8"/>
  <c r="E47" i="8"/>
  <c r="D47" i="8"/>
  <c r="C47" i="8"/>
  <c r="M46" i="8"/>
  <c r="L46" i="8"/>
  <c r="K46" i="8"/>
  <c r="J46" i="8"/>
  <c r="I46" i="8"/>
  <c r="H46" i="8"/>
  <c r="G46" i="8"/>
  <c r="F46" i="8"/>
  <c r="E46" i="8"/>
  <c r="D46" i="8"/>
  <c r="C46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M42" i="8"/>
  <c r="L42" i="8"/>
  <c r="K42" i="8"/>
  <c r="J42" i="8"/>
  <c r="I42" i="8"/>
  <c r="H42" i="8"/>
  <c r="G42" i="8"/>
  <c r="F42" i="8"/>
  <c r="E42" i="8"/>
  <c r="D42" i="8"/>
  <c r="C42" i="8"/>
  <c r="M41" i="8"/>
  <c r="L41" i="8"/>
  <c r="K41" i="8"/>
  <c r="J41" i="8"/>
  <c r="I41" i="8"/>
  <c r="H41" i="8"/>
  <c r="G41" i="8"/>
  <c r="F41" i="8"/>
  <c r="E41" i="8"/>
  <c r="D41" i="8"/>
  <c r="C41" i="8"/>
  <c r="M40" i="8"/>
  <c r="L40" i="8"/>
  <c r="K40" i="8"/>
  <c r="J40" i="8"/>
  <c r="I40" i="8"/>
  <c r="H40" i="8"/>
  <c r="G40" i="8"/>
  <c r="F40" i="8"/>
  <c r="E40" i="8"/>
  <c r="D40" i="8"/>
  <c r="C40" i="8"/>
  <c r="M39" i="8"/>
  <c r="L39" i="8"/>
  <c r="K39" i="8"/>
  <c r="J39" i="8"/>
  <c r="I39" i="8"/>
  <c r="H39" i="8"/>
  <c r="G39" i="8"/>
  <c r="F39" i="8"/>
  <c r="E39" i="8"/>
  <c r="D39" i="8"/>
  <c r="C39" i="8"/>
  <c r="M38" i="8"/>
  <c r="L38" i="8"/>
  <c r="K38" i="8"/>
  <c r="J38" i="8"/>
  <c r="I38" i="8"/>
  <c r="H38" i="8"/>
  <c r="G38" i="8"/>
  <c r="F38" i="8"/>
  <c r="E38" i="8"/>
  <c r="D38" i="8"/>
  <c r="C38" i="8"/>
  <c r="M37" i="8"/>
  <c r="L37" i="8"/>
  <c r="K37" i="8"/>
  <c r="J37" i="8"/>
  <c r="I37" i="8"/>
  <c r="H37" i="8"/>
  <c r="G37" i="8"/>
  <c r="F37" i="8"/>
  <c r="E37" i="8"/>
  <c r="D37" i="8"/>
  <c r="C37" i="8"/>
  <c r="M36" i="8"/>
  <c r="L36" i="8"/>
  <c r="K36" i="8"/>
  <c r="J36" i="8"/>
  <c r="I36" i="8"/>
  <c r="H36" i="8"/>
  <c r="G36" i="8"/>
  <c r="F36" i="8"/>
  <c r="E36" i="8"/>
  <c r="D36" i="8"/>
  <c r="C36" i="8"/>
  <c r="M35" i="8"/>
  <c r="L35" i="8"/>
  <c r="K35" i="8"/>
  <c r="J35" i="8"/>
  <c r="I35" i="8"/>
  <c r="H35" i="8"/>
  <c r="G35" i="8"/>
  <c r="F35" i="8"/>
  <c r="E35" i="8"/>
  <c r="D35" i="8"/>
  <c r="C35" i="8"/>
  <c r="M34" i="8"/>
  <c r="L34" i="8"/>
  <c r="K34" i="8"/>
  <c r="J34" i="8"/>
  <c r="I34" i="8"/>
  <c r="H34" i="8"/>
  <c r="G34" i="8"/>
  <c r="F34" i="8"/>
  <c r="E34" i="8"/>
  <c r="D34" i="8"/>
  <c r="C34" i="8"/>
  <c r="M33" i="8"/>
  <c r="L33" i="8"/>
  <c r="K33" i="8"/>
  <c r="J33" i="8"/>
  <c r="I33" i="8"/>
  <c r="H33" i="8"/>
  <c r="G33" i="8"/>
  <c r="F33" i="8"/>
  <c r="E33" i="8"/>
  <c r="D33" i="8"/>
  <c r="C33" i="8"/>
  <c r="M32" i="8"/>
  <c r="L32" i="8"/>
  <c r="K32" i="8"/>
  <c r="J32" i="8"/>
  <c r="I32" i="8"/>
  <c r="H32" i="8"/>
  <c r="G32" i="8"/>
  <c r="F32" i="8"/>
  <c r="E32" i="8"/>
  <c r="D32" i="8"/>
  <c r="C32" i="8"/>
  <c r="M31" i="8"/>
  <c r="L31" i="8"/>
  <c r="K31" i="8"/>
  <c r="J31" i="8"/>
  <c r="I31" i="8"/>
  <c r="H31" i="8"/>
  <c r="G31" i="8"/>
  <c r="F31" i="8"/>
  <c r="E31" i="8"/>
  <c r="D31" i="8"/>
  <c r="C31" i="8"/>
  <c r="M30" i="8"/>
  <c r="L30" i="8"/>
  <c r="K30" i="8"/>
  <c r="J30" i="8"/>
  <c r="I30" i="8"/>
  <c r="H30" i="8"/>
  <c r="G30" i="8"/>
  <c r="F30" i="8"/>
  <c r="E30" i="8"/>
  <c r="D30" i="8"/>
  <c r="C30" i="8"/>
  <c r="M29" i="8"/>
  <c r="L29" i="8"/>
  <c r="K29" i="8"/>
  <c r="J29" i="8"/>
  <c r="I29" i="8"/>
  <c r="H29" i="8"/>
  <c r="G29" i="8"/>
  <c r="F29" i="8"/>
  <c r="E29" i="8"/>
  <c r="D29" i="8"/>
  <c r="C29" i="8"/>
  <c r="M28" i="8"/>
  <c r="L28" i="8"/>
  <c r="K28" i="8"/>
  <c r="J28" i="8"/>
  <c r="I28" i="8"/>
  <c r="H28" i="8"/>
  <c r="G28" i="8"/>
  <c r="F28" i="8"/>
  <c r="E28" i="8"/>
  <c r="D28" i="8"/>
  <c r="C28" i="8"/>
  <c r="M27" i="8"/>
  <c r="L27" i="8"/>
  <c r="K27" i="8"/>
  <c r="J27" i="8"/>
  <c r="I27" i="8"/>
  <c r="H27" i="8"/>
  <c r="G27" i="8"/>
  <c r="F27" i="8"/>
  <c r="E27" i="8"/>
  <c r="D27" i="8"/>
  <c r="C27" i="8"/>
  <c r="M26" i="8"/>
  <c r="L26" i="8"/>
  <c r="K26" i="8"/>
  <c r="J26" i="8"/>
  <c r="I26" i="8"/>
  <c r="H26" i="8"/>
  <c r="G26" i="8"/>
  <c r="F26" i="8"/>
  <c r="E26" i="8"/>
  <c r="D26" i="8"/>
  <c r="C26" i="8"/>
  <c r="M25" i="8"/>
  <c r="L25" i="8"/>
  <c r="K25" i="8"/>
  <c r="J25" i="8"/>
  <c r="I25" i="8"/>
  <c r="H25" i="8"/>
  <c r="G25" i="8"/>
  <c r="F25" i="8"/>
  <c r="E25" i="8"/>
  <c r="D25" i="8"/>
  <c r="C25" i="8"/>
  <c r="M24" i="8"/>
  <c r="L24" i="8"/>
  <c r="K24" i="8"/>
  <c r="J24" i="8"/>
  <c r="I24" i="8"/>
  <c r="H24" i="8"/>
  <c r="G24" i="8"/>
  <c r="F24" i="8"/>
  <c r="E24" i="8"/>
  <c r="D24" i="8"/>
  <c r="C24" i="8"/>
  <c r="M23" i="8"/>
  <c r="L23" i="8"/>
  <c r="K23" i="8"/>
  <c r="J23" i="8"/>
  <c r="I23" i="8"/>
  <c r="H23" i="8"/>
  <c r="G23" i="8"/>
  <c r="F23" i="8"/>
  <c r="E23" i="8"/>
  <c r="D23" i="8"/>
  <c r="C23" i="8"/>
  <c r="M22" i="8"/>
  <c r="L22" i="8"/>
  <c r="K22" i="8"/>
  <c r="J22" i="8"/>
  <c r="I22" i="8"/>
  <c r="H22" i="8"/>
  <c r="G22" i="8"/>
  <c r="F22" i="8"/>
  <c r="E22" i="8"/>
  <c r="D22" i="8"/>
  <c r="C22" i="8"/>
  <c r="M21" i="8"/>
  <c r="L21" i="8"/>
  <c r="K21" i="8"/>
  <c r="J21" i="8"/>
  <c r="I21" i="8"/>
  <c r="H21" i="8"/>
  <c r="G21" i="8"/>
  <c r="F21" i="8"/>
  <c r="E21" i="8"/>
  <c r="D21" i="8"/>
  <c r="C21" i="8"/>
  <c r="M20" i="8"/>
  <c r="L20" i="8"/>
  <c r="K20" i="8"/>
  <c r="J20" i="8"/>
  <c r="I20" i="8"/>
  <c r="H20" i="8"/>
  <c r="G20" i="8"/>
  <c r="F20" i="8"/>
  <c r="E20" i="8"/>
  <c r="D20" i="8"/>
  <c r="C20" i="8"/>
  <c r="M19" i="8"/>
  <c r="L19" i="8"/>
  <c r="K19" i="8"/>
  <c r="J19" i="8"/>
  <c r="I19" i="8"/>
  <c r="H19" i="8"/>
  <c r="G19" i="8"/>
  <c r="F19" i="8"/>
  <c r="E19" i="8"/>
  <c r="D19" i="8"/>
  <c r="C19" i="8"/>
  <c r="M18" i="8"/>
  <c r="L18" i="8"/>
  <c r="K18" i="8"/>
  <c r="J18" i="8"/>
  <c r="I18" i="8"/>
  <c r="H18" i="8"/>
  <c r="G18" i="8"/>
  <c r="F18" i="8"/>
  <c r="E18" i="8"/>
  <c r="D18" i="8"/>
  <c r="C18" i="8"/>
  <c r="M17" i="8"/>
  <c r="L17" i="8"/>
  <c r="K17" i="8"/>
  <c r="J17" i="8"/>
  <c r="I17" i="8"/>
  <c r="H17" i="8"/>
  <c r="G17" i="8"/>
  <c r="F17" i="8"/>
  <c r="E17" i="8"/>
  <c r="D17" i="8"/>
  <c r="C17" i="8"/>
  <c r="M16" i="8"/>
  <c r="L16" i="8"/>
  <c r="K16" i="8"/>
  <c r="J16" i="8"/>
  <c r="I16" i="8"/>
  <c r="H16" i="8"/>
  <c r="G16" i="8"/>
  <c r="F16" i="8"/>
  <c r="E16" i="8"/>
  <c r="D16" i="8"/>
  <c r="C16" i="8"/>
  <c r="I86" i="8" l="1"/>
  <c r="F44" i="8"/>
  <c r="L44" i="8"/>
  <c r="D44" i="8"/>
  <c r="J86" i="8"/>
  <c r="E44" i="8"/>
  <c r="M44" i="8"/>
  <c r="C86" i="8"/>
  <c r="D86" i="8"/>
  <c r="L86" i="8"/>
  <c r="G44" i="8"/>
  <c r="K86" i="8"/>
  <c r="E86" i="8"/>
  <c r="M86" i="8"/>
  <c r="F86" i="8"/>
  <c r="I44" i="8"/>
  <c r="G86" i="8"/>
  <c r="J44" i="8"/>
  <c r="H44" i="8"/>
  <c r="H86" i="8"/>
  <c r="C44" i="8"/>
  <c r="K44" i="8"/>
  <c r="D88" i="8" l="1"/>
  <c r="M88" i="8"/>
  <c r="L88" i="8"/>
  <c r="E88" i="8"/>
  <c r="I88" i="8"/>
  <c r="F88" i="8"/>
  <c r="K88" i="8"/>
  <c r="C88" i="8"/>
  <c r="H88" i="8"/>
  <c r="J88" i="8"/>
  <c r="G88" i="8"/>
  <c r="B84" i="8"/>
  <c r="B82" i="8"/>
  <c r="B83" i="8"/>
  <c r="B81" i="8"/>
  <c r="B79" i="8"/>
  <c r="B80" i="8"/>
  <c r="B78" i="8"/>
  <c r="B77" i="8"/>
  <c r="B71" i="8"/>
  <c r="B70" i="8"/>
  <c r="B69" i="8"/>
  <c r="B68" i="8"/>
  <c r="B67" i="8"/>
  <c r="B66" i="8"/>
  <c r="B65" i="8"/>
  <c r="B64" i="8"/>
  <c r="B63" i="8"/>
  <c r="B62" i="8"/>
  <c r="B61" i="8"/>
  <c r="B60" i="8"/>
  <c r="B36" i="8"/>
  <c r="B37" i="8"/>
  <c r="B38" i="8"/>
  <c r="B39" i="8"/>
  <c r="B40" i="8"/>
  <c r="B41" i="8"/>
  <c r="B42" i="8"/>
  <c r="B33" i="8"/>
  <c r="B34" i="8"/>
  <c r="B35" i="8"/>
  <c r="B32" i="8"/>
  <c r="B31" i="8"/>
  <c r="B26" i="8"/>
  <c r="B27" i="8"/>
  <c r="B28" i="8"/>
  <c r="B29" i="8"/>
  <c r="B30" i="8"/>
  <c r="B25" i="8"/>
  <c r="B22" i="8"/>
  <c r="B23" i="8"/>
  <c r="B24" i="8"/>
  <c r="B21" i="8"/>
  <c r="B20" i="8"/>
  <c r="B19" i="8"/>
  <c r="B18" i="8"/>
  <c r="R87" i="7"/>
  <c r="R89" i="7" s="1"/>
  <c r="S87" i="7"/>
  <c r="R87" i="6"/>
  <c r="R89" i="6" s="1"/>
  <c r="S87" i="6"/>
  <c r="S89" i="6" s="1"/>
  <c r="U87" i="6"/>
  <c r="U89" i="6" s="1"/>
  <c r="S89" i="7" l="1"/>
  <c r="AN89" i="7" s="1"/>
  <c r="AN87" i="7"/>
  <c r="R87" i="5"/>
  <c r="S87" i="5"/>
  <c r="S89" i="5" s="1"/>
  <c r="U87" i="5"/>
  <c r="R89" i="5" l="1"/>
  <c r="AA87" i="5"/>
  <c r="R87" i="9"/>
  <c r="S87" i="9"/>
  <c r="S89" i="9" s="1"/>
  <c r="U89" i="9"/>
  <c r="R89" i="9" l="1"/>
  <c r="G89" i="9" s="1"/>
  <c r="G87" i="9"/>
  <c r="AA87" i="9"/>
  <c r="R87" i="2"/>
  <c r="AA87" i="2" s="1"/>
  <c r="S87" i="2"/>
  <c r="U87" i="2"/>
  <c r="U89" i="2" l="1"/>
  <c r="S89" i="2"/>
  <c r="R89" i="2"/>
  <c r="Q87" i="7"/>
  <c r="P87" i="7"/>
  <c r="O87" i="7"/>
  <c r="N87" i="7"/>
  <c r="M87" i="7"/>
  <c r="L87" i="7"/>
  <c r="K87" i="7"/>
  <c r="J87" i="7"/>
  <c r="Q52" i="7"/>
  <c r="P52" i="7"/>
  <c r="O52" i="7"/>
  <c r="N52" i="7"/>
  <c r="M52" i="7"/>
  <c r="L52" i="7"/>
  <c r="K52" i="7"/>
  <c r="J52" i="7"/>
  <c r="I52" i="7"/>
  <c r="Q87" i="6"/>
  <c r="P87" i="6"/>
  <c r="O87" i="6"/>
  <c r="N87" i="6"/>
  <c r="M87" i="6"/>
  <c r="L87" i="6"/>
  <c r="K87" i="6"/>
  <c r="J87" i="6"/>
  <c r="O52" i="6"/>
  <c r="N52" i="6"/>
  <c r="M52" i="6"/>
  <c r="L52" i="6"/>
  <c r="K52" i="6"/>
  <c r="J52" i="6"/>
  <c r="Q87" i="5"/>
  <c r="P87" i="5"/>
  <c r="O87" i="5"/>
  <c r="N87" i="5"/>
  <c r="M87" i="5"/>
  <c r="L87" i="5"/>
  <c r="K87" i="5"/>
  <c r="J87" i="5"/>
  <c r="M52" i="5"/>
  <c r="L52" i="5"/>
  <c r="K52" i="5"/>
  <c r="J52" i="5"/>
  <c r="Q87" i="9"/>
  <c r="P87" i="9"/>
  <c r="O87" i="9"/>
  <c r="N87" i="9"/>
  <c r="M87" i="9"/>
  <c r="L87" i="9"/>
  <c r="K87" i="9"/>
  <c r="J87" i="9"/>
  <c r="Q52" i="9"/>
  <c r="P52" i="9"/>
  <c r="O52" i="9"/>
  <c r="N52" i="9"/>
  <c r="M52" i="9"/>
  <c r="K52" i="9"/>
  <c r="J52" i="9"/>
  <c r="I52" i="9"/>
  <c r="Q87" i="3"/>
  <c r="P87" i="3"/>
  <c r="P89" i="3" s="1"/>
  <c r="O87" i="3"/>
  <c r="N87" i="3"/>
  <c r="M87" i="3"/>
  <c r="M89" i="3" s="1"/>
  <c r="L87" i="3"/>
  <c r="K87" i="3"/>
  <c r="J87" i="3"/>
  <c r="Q52" i="3"/>
  <c r="P52" i="3"/>
  <c r="O52" i="3"/>
  <c r="N52" i="3"/>
  <c r="M52" i="3"/>
  <c r="L52" i="3"/>
  <c r="K52" i="3"/>
  <c r="J52" i="3"/>
  <c r="Q87" i="2"/>
  <c r="P87" i="2"/>
  <c r="O87" i="2"/>
  <c r="N87" i="2"/>
  <c r="M87" i="2"/>
  <c r="L87" i="2"/>
  <c r="K87" i="2"/>
  <c r="J87" i="2"/>
  <c r="W52" i="9" l="1"/>
  <c r="M89" i="9"/>
  <c r="M89" i="6"/>
  <c r="M89" i="7"/>
  <c r="AG89" i="7" s="1"/>
  <c r="L89" i="7"/>
  <c r="N89" i="7"/>
  <c r="AH89" i="7" s="1"/>
  <c r="P89" i="7"/>
  <c r="Q89" i="7"/>
  <c r="J89" i="7"/>
  <c r="AD89" i="7" s="1"/>
  <c r="O89" i="7"/>
  <c r="K89" i="7"/>
  <c r="AE89" i="7" s="1"/>
  <c r="J89" i="9"/>
  <c r="L89" i="3"/>
  <c r="O89" i="3"/>
  <c r="J89" i="3"/>
  <c r="Q89" i="5"/>
  <c r="P89" i="5"/>
  <c r="J89" i="5"/>
  <c r="P89" i="2"/>
  <c r="K89" i="2"/>
  <c r="L89" i="2"/>
  <c r="M89" i="2"/>
  <c r="N89" i="2"/>
  <c r="O89" i="2"/>
  <c r="J89" i="2"/>
  <c r="Q89" i="2"/>
  <c r="K89" i="3"/>
  <c r="N89" i="3"/>
  <c r="Q89" i="3"/>
  <c r="P89" i="9"/>
  <c r="Q89" i="9"/>
  <c r="K89" i="9"/>
  <c r="L89" i="9"/>
  <c r="N89" i="9"/>
  <c r="O89" i="9"/>
  <c r="K89" i="5"/>
  <c r="L89" i="5"/>
  <c r="M89" i="5"/>
  <c r="N89" i="5"/>
  <c r="O89" i="5"/>
  <c r="P89" i="6"/>
  <c r="Q89" i="6"/>
  <c r="J89" i="6"/>
  <c r="L89" i="6"/>
  <c r="K89" i="6"/>
  <c r="N89" i="6"/>
  <c r="O89" i="6"/>
  <c r="N90" i="8"/>
  <c r="N91" i="8"/>
  <c r="N92" i="8"/>
  <c r="M14" i="8"/>
  <c r="L14" i="8"/>
  <c r="K14" i="8"/>
  <c r="J14" i="8"/>
  <c r="I14" i="8"/>
  <c r="H14" i="8"/>
  <c r="G14" i="8"/>
  <c r="F14" i="8"/>
  <c r="E14" i="8"/>
  <c r="D14" i="8"/>
  <c r="C14" i="8"/>
  <c r="B14" i="8"/>
  <c r="H94" i="9"/>
  <c r="B76" i="8"/>
  <c r="B75" i="8"/>
  <c r="B74" i="8"/>
  <c r="B73" i="8"/>
  <c r="B72" i="8"/>
  <c r="B17" i="8"/>
  <c r="B16" i="8"/>
  <c r="G96" i="9"/>
  <c r="I87" i="9"/>
  <c r="F87" i="9"/>
  <c r="AM85" i="9"/>
  <c r="AL85" i="9"/>
  <c r="AK85" i="9"/>
  <c r="AJ85" i="9"/>
  <c r="AI85" i="9"/>
  <c r="AH85" i="9"/>
  <c r="AG85" i="9"/>
  <c r="AF85" i="9"/>
  <c r="AE85" i="9"/>
  <c r="AD85" i="9"/>
  <c r="AC85" i="9"/>
  <c r="F85" i="9"/>
  <c r="E85" i="9"/>
  <c r="D85" i="9"/>
  <c r="C85" i="9"/>
  <c r="AM84" i="9"/>
  <c r="AL84" i="9"/>
  <c r="AK84" i="9"/>
  <c r="AJ84" i="9"/>
  <c r="AI84" i="9"/>
  <c r="AH84" i="9"/>
  <c r="AG84" i="9"/>
  <c r="AF84" i="9"/>
  <c r="AE84" i="9"/>
  <c r="AD84" i="9"/>
  <c r="AC84" i="9"/>
  <c r="F84" i="9"/>
  <c r="E84" i="9"/>
  <c r="D84" i="9"/>
  <c r="C84" i="9"/>
  <c r="AM83" i="9"/>
  <c r="AL83" i="9"/>
  <c r="AK83" i="9"/>
  <c r="AJ83" i="9"/>
  <c r="AI83" i="9"/>
  <c r="AH83" i="9"/>
  <c r="AG83" i="9"/>
  <c r="AF83" i="9"/>
  <c r="AE83" i="9"/>
  <c r="AD83" i="9"/>
  <c r="AC83" i="9"/>
  <c r="F83" i="9"/>
  <c r="E83" i="9"/>
  <c r="D83" i="9"/>
  <c r="C83" i="9"/>
  <c r="AM82" i="9"/>
  <c r="AL82" i="9"/>
  <c r="AK82" i="9"/>
  <c r="AJ82" i="9"/>
  <c r="AI82" i="9"/>
  <c r="AH82" i="9"/>
  <c r="AG82" i="9"/>
  <c r="AF82" i="9"/>
  <c r="AE82" i="9"/>
  <c r="AD82" i="9"/>
  <c r="AC82" i="9"/>
  <c r="F82" i="9"/>
  <c r="E82" i="9"/>
  <c r="D82" i="9"/>
  <c r="C82" i="9"/>
  <c r="AM81" i="9"/>
  <c r="AL81" i="9"/>
  <c r="AK81" i="9"/>
  <c r="AJ81" i="9"/>
  <c r="AI81" i="9"/>
  <c r="AH81" i="9"/>
  <c r="AG81" i="9"/>
  <c r="AF81" i="9"/>
  <c r="AO81" i="9" s="1"/>
  <c r="AE81" i="9"/>
  <c r="AD81" i="9"/>
  <c r="AC81" i="9"/>
  <c r="F81" i="9"/>
  <c r="E81" i="9"/>
  <c r="H81" i="9" s="1"/>
  <c r="D81" i="9"/>
  <c r="C81" i="9"/>
  <c r="AM80" i="9"/>
  <c r="AL80" i="9"/>
  <c r="AK80" i="9"/>
  <c r="AJ80" i="9"/>
  <c r="AI80" i="9"/>
  <c r="AH80" i="9"/>
  <c r="AG80" i="9"/>
  <c r="AF80" i="9"/>
  <c r="AE80" i="9"/>
  <c r="AD80" i="9"/>
  <c r="AC80" i="9"/>
  <c r="F80" i="9"/>
  <c r="E80" i="9"/>
  <c r="D80" i="9"/>
  <c r="C80" i="9"/>
  <c r="AM79" i="9"/>
  <c r="AL79" i="9"/>
  <c r="AK79" i="9"/>
  <c r="AJ79" i="9"/>
  <c r="AI79" i="9"/>
  <c r="AH79" i="9"/>
  <c r="AG79" i="9"/>
  <c r="AF79" i="9"/>
  <c r="AE79" i="9"/>
  <c r="AD79" i="9"/>
  <c r="AC79" i="9"/>
  <c r="F79" i="9"/>
  <c r="E79" i="9"/>
  <c r="H79" i="9" s="1"/>
  <c r="D79" i="9"/>
  <c r="C79" i="9"/>
  <c r="AM78" i="9"/>
  <c r="AL78" i="9"/>
  <c r="AK78" i="9"/>
  <c r="AJ78" i="9"/>
  <c r="AI78" i="9"/>
  <c r="AH78" i="9"/>
  <c r="AG78" i="9"/>
  <c r="AF78" i="9"/>
  <c r="AE78" i="9"/>
  <c r="AD78" i="9"/>
  <c r="AC78" i="9"/>
  <c r="F78" i="9"/>
  <c r="E78" i="9"/>
  <c r="D78" i="9"/>
  <c r="C78" i="9"/>
  <c r="AM77" i="9"/>
  <c r="AL77" i="9"/>
  <c r="AK77" i="9"/>
  <c r="AJ77" i="9"/>
  <c r="AI77" i="9"/>
  <c r="AH77" i="9"/>
  <c r="AG77" i="9"/>
  <c r="AF77" i="9"/>
  <c r="AE77" i="9"/>
  <c r="AD77" i="9"/>
  <c r="AC77" i="9"/>
  <c r="F77" i="9"/>
  <c r="E77" i="9"/>
  <c r="D77" i="9"/>
  <c r="C77" i="9"/>
  <c r="AM76" i="9"/>
  <c r="AL76" i="9"/>
  <c r="AK76" i="9"/>
  <c r="AJ76" i="9"/>
  <c r="AI76" i="9"/>
  <c r="AH76" i="9"/>
  <c r="AG76" i="9"/>
  <c r="AF76" i="9"/>
  <c r="AE76" i="9"/>
  <c r="AD76" i="9"/>
  <c r="AC76" i="9"/>
  <c r="F76" i="9"/>
  <c r="E76" i="9"/>
  <c r="H76" i="9" s="1"/>
  <c r="D76" i="9"/>
  <c r="C76" i="9"/>
  <c r="AM75" i="9"/>
  <c r="AL75" i="9"/>
  <c r="AK75" i="9"/>
  <c r="AJ75" i="9"/>
  <c r="AI75" i="9"/>
  <c r="AH75" i="9"/>
  <c r="AG75" i="9"/>
  <c r="AF75" i="9"/>
  <c r="AE75" i="9"/>
  <c r="AD75" i="9"/>
  <c r="AC75" i="9"/>
  <c r="F75" i="9"/>
  <c r="E75" i="9"/>
  <c r="D75" i="9"/>
  <c r="C75" i="9"/>
  <c r="AM74" i="9"/>
  <c r="AL74" i="9"/>
  <c r="AK74" i="9"/>
  <c r="AJ74" i="9"/>
  <c r="AI74" i="9"/>
  <c r="AH74" i="9"/>
  <c r="AG74" i="9"/>
  <c r="AF74" i="9"/>
  <c r="AE74" i="9"/>
  <c r="AD74" i="9"/>
  <c r="AC74" i="9"/>
  <c r="F74" i="9"/>
  <c r="E74" i="9"/>
  <c r="D74" i="9"/>
  <c r="C74" i="9"/>
  <c r="AM73" i="9"/>
  <c r="AL73" i="9"/>
  <c r="AK73" i="9"/>
  <c r="AJ73" i="9"/>
  <c r="AI73" i="9"/>
  <c r="AH73" i="9"/>
  <c r="AG73" i="9"/>
  <c r="AF73" i="9"/>
  <c r="AE73" i="9"/>
  <c r="AD73" i="9"/>
  <c r="AC73" i="9"/>
  <c r="F73" i="9"/>
  <c r="E73" i="9"/>
  <c r="D73" i="9"/>
  <c r="C73" i="9"/>
  <c r="AM72" i="9"/>
  <c r="AL72" i="9"/>
  <c r="AK72" i="9"/>
  <c r="AJ72" i="9"/>
  <c r="AI72" i="9"/>
  <c r="AH72" i="9"/>
  <c r="AG72" i="9"/>
  <c r="AF72" i="9"/>
  <c r="AE72" i="9"/>
  <c r="AD72" i="9"/>
  <c r="AC72" i="9"/>
  <c r="F72" i="9"/>
  <c r="E72" i="9"/>
  <c r="D72" i="9"/>
  <c r="C72" i="9"/>
  <c r="AM71" i="9"/>
  <c r="AL71" i="9"/>
  <c r="AK71" i="9"/>
  <c r="AJ71" i="9"/>
  <c r="AI71" i="9"/>
  <c r="AH71" i="9"/>
  <c r="AG71" i="9"/>
  <c r="AF71" i="9"/>
  <c r="AE71" i="9"/>
  <c r="AD71" i="9"/>
  <c r="AC71" i="9"/>
  <c r="F71" i="9"/>
  <c r="E71" i="9"/>
  <c r="D71" i="9"/>
  <c r="C71" i="9"/>
  <c r="AM70" i="9"/>
  <c r="AL70" i="9"/>
  <c r="AK70" i="9"/>
  <c r="AJ70" i="9"/>
  <c r="AI70" i="9"/>
  <c r="AH70" i="9"/>
  <c r="AG70" i="9"/>
  <c r="AF70" i="9"/>
  <c r="AE70" i="9"/>
  <c r="AD70" i="9"/>
  <c r="AC70" i="9"/>
  <c r="F70" i="9"/>
  <c r="E70" i="9"/>
  <c r="D70" i="9"/>
  <c r="C70" i="9"/>
  <c r="AM69" i="9"/>
  <c r="AL69" i="9"/>
  <c r="AK69" i="9"/>
  <c r="AJ69" i="9"/>
  <c r="AI69" i="9"/>
  <c r="AH69" i="9"/>
  <c r="AG69" i="9"/>
  <c r="AF69" i="9"/>
  <c r="AE69" i="9"/>
  <c r="AD69" i="9"/>
  <c r="AC69" i="9"/>
  <c r="F69" i="9"/>
  <c r="E69" i="9"/>
  <c r="D69" i="9"/>
  <c r="C69" i="9"/>
  <c r="AM68" i="9"/>
  <c r="AL68" i="9"/>
  <c r="AK68" i="9"/>
  <c r="AJ68" i="9"/>
  <c r="AI68" i="9"/>
  <c r="AH68" i="9"/>
  <c r="AG68" i="9"/>
  <c r="AF68" i="9"/>
  <c r="AE68" i="9"/>
  <c r="AD68" i="9"/>
  <c r="AC68" i="9"/>
  <c r="F68" i="9"/>
  <c r="E68" i="9"/>
  <c r="D68" i="9"/>
  <c r="C68" i="9"/>
  <c r="AM67" i="9"/>
  <c r="AL67" i="9"/>
  <c r="AK67" i="9"/>
  <c r="AJ67" i="9"/>
  <c r="AI67" i="9"/>
  <c r="AH67" i="9"/>
  <c r="AG67" i="9"/>
  <c r="AF67" i="9"/>
  <c r="AE67" i="9"/>
  <c r="AD67" i="9"/>
  <c r="AC67" i="9"/>
  <c r="F67" i="9"/>
  <c r="E67" i="9"/>
  <c r="D67" i="9"/>
  <c r="C67" i="9"/>
  <c r="AM66" i="9"/>
  <c r="AL66" i="9"/>
  <c r="AK66" i="9"/>
  <c r="AJ66" i="9"/>
  <c r="AI66" i="9"/>
  <c r="AH66" i="9"/>
  <c r="AG66" i="9"/>
  <c r="AF66" i="9"/>
  <c r="AE66" i="9"/>
  <c r="AD66" i="9"/>
  <c r="AC66" i="9"/>
  <c r="F66" i="9"/>
  <c r="E66" i="9"/>
  <c r="D66" i="9"/>
  <c r="C66" i="9"/>
  <c r="AM65" i="9"/>
  <c r="AL65" i="9"/>
  <c r="AK65" i="9"/>
  <c r="AJ65" i="9"/>
  <c r="AI65" i="9"/>
  <c r="AH65" i="9"/>
  <c r="AG65" i="9"/>
  <c r="AF65" i="9"/>
  <c r="AO65" i="9" s="1"/>
  <c r="AE65" i="9"/>
  <c r="AD65" i="9"/>
  <c r="AC65" i="9"/>
  <c r="F65" i="9"/>
  <c r="E65" i="9"/>
  <c r="H65" i="9" s="1"/>
  <c r="D65" i="9"/>
  <c r="C65" i="9"/>
  <c r="AM64" i="9"/>
  <c r="AL64" i="9"/>
  <c r="AK64" i="9"/>
  <c r="AJ64" i="9"/>
  <c r="AI64" i="9"/>
  <c r="AH64" i="9"/>
  <c r="AG64" i="9"/>
  <c r="AF64" i="9"/>
  <c r="AE64" i="9"/>
  <c r="AD64" i="9"/>
  <c r="AC64" i="9"/>
  <c r="F64" i="9"/>
  <c r="E64" i="9"/>
  <c r="D64" i="9"/>
  <c r="C64" i="9"/>
  <c r="AM63" i="9"/>
  <c r="AL63" i="9"/>
  <c r="AK63" i="9"/>
  <c r="AJ63" i="9"/>
  <c r="AI63" i="9"/>
  <c r="AH63" i="9"/>
  <c r="AG63" i="9"/>
  <c r="AF63" i="9"/>
  <c r="AE63" i="9"/>
  <c r="AD63" i="9"/>
  <c r="AC63" i="9"/>
  <c r="F63" i="9"/>
  <c r="E63" i="9"/>
  <c r="H63" i="9" s="1"/>
  <c r="D63" i="9"/>
  <c r="C63" i="9"/>
  <c r="AM62" i="9"/>
  <c r="AL62" i="9"/>
  <c r="AK62" i="9"/>
  <c r="AJ62" i="9"/>
  <c r="AI62" i="9"/>
  <c r="AH62" i="9"/>
  <c r="AG62" i="9"/>
  <c r="AF62" i="9"/>
  <c r="AE62" i="9"/>
  <c r="AD62" i="9"/>
  <c r="AC62" i="9"/>
  <c r="F62" i="9"/>
  <c r="E62" i="9"/>
  <c r="D62" i="9"/>
  <c r="C62" i="9"/>
  <c r="AM61" i="9"/>
  <c r="AL61" i="9"/>
  <c r="AK61" i="9"/>
  <c r="AJ61" i="9"/>
  <c r="AI61" i="9"/>
  <c r="AH61" i="9"/>
  <c r="AG61" i="9"/>
  <c r="AF61" i="9"/>
  <c r="AE61" i="9"/>
  <c r="AD61" i="9"/>
  <c r="AC61" i="9"/>
  <c r="F61" i="9"/>
  <c r="E61" i="9"/>
  <c r="D61" i="9"/>
  <c r="C61" i="9"/>
  <c r="AM60" i="9"/>
  <c r="AL60" i="9"/>
  <c r="AK60" i="9"/>
  <c r="AJ60" i="9"/>
  <c r="AI60" i="9"/>
  <c r="AH60" i="9"/>
  <c r="AG60" i="9"/>
  <c r="AF60" i="9"/>
  <c r="AE60" i="9"/>
  <c r="AD60" i="9"/>
  <c r="AC60" i="9"/>
  <c r="F60" i="9"/>
  <c r="E60" i="9"/>
  <c r="H60" i="9" s="1"/>
  <c r="D60" i="9"/>
  <c r="C60" i="9"/>
  <c r="AM59" i="9"/>
  <c r="AL59" i="9"/>
  <c r="AK59" i="9"/>
  <c r="AJ59" i="9"/>
  <c r="AI59" i="9"/>
  <c r="AH59" i="9"/>
  <c r="AG59" i="9"/>
  <c r="AF59" i="9"/>
  <c r="AE59" i="9"/>
  <c r="AD59" i="9"/>
  <c r="AC59" i="9"/>
  <c r="F59" i="9"/>
  <c r="E59" i="9"/>
  <c r="D59" i="9"/>
  <c r="C59" i="9"/>
  <c r="AM58" i="9"/>
  <c r="AL58" i="9"/>
  <c r="AK58" i="9"/>
  <c r="AJ58" i="9"/>
  <c r="AI58" i="9"/>
  <c r="AH58" i="9"/>
  <c r="AG58" i="9"/>
  <c r="AF58" i="9"/>
  <c r="AE58" i="9"/>
  <c r="AD58" i="9"/>
  <c r="AC58" i="9"/>
  <c r="F58" i="9"/>
  <c r="E58" i="9"/>
  <c r="D58" i="9"/>
  <c r="C58" i="9"/>
  <c r="AM57" i="9"/>
  <c r="AL57" i="9"/>
  <c r="AK57" i="9"/>
  <c r="AJ57" i="9"/>
  <c r="AI57" i="9"/>
  <c r="AH57" i="9"/>
  <c r="AG57" i="9"/>
  <c r="AF57" i="9"/>
  <c r="AE57" i="9"/>
  <c r="AD57" i="9"/>
  <c r="AC57" i="9"/>
  <c r="F57" i="9"/>
  <c r="E57" i="9"/>
  <c r="D57" i="9"/>
  <c r="C57" i="9"/>
  <c r="AM56" i="9"/>
  <c r="AL56" i="9"/>
  <c r="AK56" i="9"/>
  <c r="AJ56" i="9"/>
  <c r="AI56" i="9"/>
  <c r="AH56" i="9"/>
  <c r="AG56" i="9"/>
  <c r="AF56" i="9"/>
  <c r="AE56" i="9"/>
  <c r="AD56" i="9"/>
  <c r="AC56" i="9"/>
  <c r="F56" i="9"/>
  <c r="E56" i="9"/>
  <c r="D56" i="9"/>
  <c r="C56" i="9"/>
  <c r="AM55" i="9"/>
  <c r="AL55" i="9"/>
  <c r="AK55" i="9"/>
  <c r="AJ55" i="9"/>
  <c r="AI55" i="9"/>
  <c r="AH55" i="9"/>
  <c r="AG55" i="9"/>
  <c r="AF55" i="9"/>
  <c r="AE55" i="9"/>
  <c r="AD55" i="9"/>
  <c r="AC55" i="9"/>
  <c r="F55" i="9"/>
  <c r="E55" i="9"/>
  <c r="D55" i="9"/>
  <c r="C55" i="9"/>
  <c r="AM54" i="9"/>
  <c r="AL54" i="9"/>
  <c r="AK54" i="9"/>
  <c r="AJ54" i="9"/>
  <c r="AI54" i="9"/>
  <c r="AH54" i="9"/>
  <c r="AG54" i="9"/>
  <c r="AF54" i="9"/>
  <c r="AE54" i="9"/>
  <c r="AD54" i="9"/>
  <c r="AC54" i="9"/>
  <c r="F54" i="9"/>
  <c r="E54" i="9"/>
  <c r="D54" i="9"/>
  <c r="C54" i="9"/>
  <c r="E52" i="9"/>
  <c r="F52" i="9"/>
  <c r="D52" i="9"/>
  <c r="AM50" i="9"/>
  <c r="AL50" i="9"/>
  <c r="AK50" i="9"/>
  <c r="AJ50" i="9"/>
  <c r="AI50" i="9"/>
  <c r="AH50" i="9"/>
  <c r="AG50" i="9"/>
  <c r="AF50" i="9"/>
  <c r="AE50" i="9"/>
  <c r="AD50" i="9"/>
  <c r="AC50" i="9"/>
  <c r="F50" i="9"/>
  <c r="E50" i="9"/>
  <c r="D50" i="9"/>
  <c r="C50" i="9"/>
  <c r="AM49" i="9"/>
  <c r="AL49" i="9"/>
  <c r="AK49" i="9"/>
  <c r="AJ49" i="9"/>
  <c r="AI49" i="9"/>
  <c r="AH49" i="9"/>
  <c r="AG49" i="9"/>
  <c r="AF49" i="9"/>
  <c r="AE49" i="9"/>
  <c r="AD49" i="9"/>
  <c r="AC49" i="9"/>
  <c r="F49" i="9"/>
  <c r="E49" i="9"/>
  <c r="D49" i="9"/>
  <c r="C49" i="9"/>
  <c r="AM48" i="9"/>
  <c r="AL48" i="9"/>
  <c r="AK48" i="9"/>
  <c r="AJ48" i="9"/>
  <c r="AI48" i="9"/>
  <c r="AH48" i="9"/>
  <c r="AG48" i="9"/>
  <c r="AF48" i="9"/>
  <c r="AE48" i="9"/>
  <c r="AD48" i="9"/>
  <c r="AC48" i="9"/>
  <c r="F48" i="9"/>
  <c r="E48" i="9"/>
  <c r="D48" i="9"/>
  <c r="C48" i="9"/>
  <c r="AM47" i="9"/>
  <c r="AL47" i="9"/>
  <c r="AK47" i="9"/>
  <c r="AJ47" i="9"/>
  <c r="AI47" i="9"/>
  <c r="AH47" i="9"/>
  <c r="AG47" i="9"/>
  <c r="AF47" i="9"/>
  <c r="AE47" i="9"/>
  <c r="AD47" i="9"/>
  <c r="AC47" i="9"/>
  <c r="F47" i="9"/>
  <c r="E47" i="9"/>
  <c r="D47" i="9"/>
  <c r="C47" i="9"/>
  <c r="AM46" i="9"/>
  <c r="AL46" i="9"/>
  <c r="AK46" i="9"/>
  <c r="AJ46" i="9"/>
  <c r="AI46" i="9"/>
  <c r="AH46" i="9"/>
  <c r="AG46" i="9"/>
  <c r="AF46" i="9"/>
  <c r="AE46" i="9"/>
  <c r="AD46" i="9"/>
  <c r="AC46" i="9"/>
  <c r="F46" i="9"/>
  <c r="E46" i="9"/>
  <c r="D46" i="9"/>
  <c r="C46" i="9"/>
  <c r="AM45" i="9"/>
  <c r="AL45" i="9"/>
  <c r="AK45" i="9"/>
  <c r="AJ45" i="9"/>
  <c r="AI45" i="9"/>
  <c r="AH45" i="9"/>
  <c r="AG45" i="9"/>
  <c r="AF45" i="9"/>
  <c r="AE45" i="9"/>
  <c r="AD45" i="9"/>
  <c r="AC45" i="9"/>
  <c r="F45" i="9"/>
  <c r="E45" i="9"/>
  <c r="D45" i="9"/>
  <c r="C45" i="9"/>
  <c r="AM44" i="9"/>
  <c r="AL44" i="9"/>
  <c r="AK44" i="9"/>
  <c r="AJ44" i="9"/>
  <c r="AI44" i="9"/>
  <c r="AH44" i="9"/>
  <c r="AG44" i="9"/>
  <c r="AF44" i="9"/>
  <c r="AE44" i="9"/>
  <c r="AD44" i="9"/>
  <c r="AC44" i="9"/>
  <c r="F44" i="9"/>
  <c r="E44" i="9"/>
  <c r="D44" i="9"/>
  <c r="C44" i="9"/>
  <c r="AM43" i="9"/>
  <c r="AL43" i="9"/>
  <c r="AK43" i="9"/>
  <c r="AJ43" i="9"/>
  <c r="AI43" i="9"/>
  <c r="AH43" i="9"/>
  <c r="AG43" i="9"/>
  <c r="AF43" i="9"/>
  <c r="AO43" i="9" s="1"/>
  <c r="AE43" i="9"/>
  <c r="AD43" i="9"/>
  <c r="AC43" i="9"/>
  <c r="F43" i="9"/>
  <c r="E43" i="9"/>
  <c r="H43" i="9" s="1"/>
  <c r="D43" i="9"/>
  <c r="C43" i="9"/>
  <c r="AM42" i="9"/>
  <c r="AL42" i="9"/>
  <c r="AK42" i="9"/>
  <c r="AJ42" i="9"/>
  <c r="AI42" i="9"/>
  <c r="AH42" i="9"/>
  <c r="AG42" i="9"/>
  <c r="AF42" i="9"/>
  <c r="AE42" i="9"/>
  <c r="AD42" i="9"/>
  <c r="AC42" i="9"/>
  <c r="F42" i="9"/>
  <c r="E42" i="9"/>
  <c r="D42" i="9"/>
  <c r="C42" i="9"/>
  <c r="AM41" i="9"/>
  <c r="AL41" i="9"/>
  <c r="AK41" i="9"/>
  <c r="AJ41" i="9"/>
  <c r="AI41" i="9"/>
  <c r="AH41" i="9"/>
  <c r="AG41" i="9"/>
  <c r="AF41" i="9"/>
  <c r="AE41" i="9"/>
  <c r="AD41" i="9"/>
  <c r="AC41" i="9"/>
  <c r="F41" i="9"/>
  <c r="E41" i="9"/>
  <c r="D41" i="9"/>
  <c r="C41" i="9"/>
  <c r="AM40" i="9"/>
  <c r="AL40" i="9"/>
  <c r="AK40" i="9"/>
  <c r="AJ40" i="9"/>
  <c r="AI40" i="9"/>
  <c r="AH40" i="9"/>
  <c r="AG40" i="9"/>
  <c r="AF40" i="9"/>
  <c r="AE40" i="9"/>
  <c r="AD40" i="9"/>
  <c r="AC40" i="9"/>
  <c r="F40" i="9"/>
  <c r="E40" i="9"/>
  <c r="D40" i="9"/>
  <c r="C40" i="9"/>
  <c r="AM39" i="9"/>
  <c r="AL39" i="9"/>
  <c r="AK39" i="9"/>
  <c r="AJ39" i="9"/>
  <c r="AI39" i="9"/>
  <c r="AH39" i="9"/>
  <c r="AG39" i="9"/>
  <c r="AF39" i="9"/>
  <c r="AE39" i="9"/>
  <c r="AD39" i="9"/>
  <c r="AC39" i="9"/>
  <c r="F39" i="9"/>
  <c r="E39" i="9"/>
  <c r="D39" i="9"/>
  <c r="C39" i="9"/>
  <c r="AM38" i="9"/>
  <c r="AL38" i="9"/>
  <c r="AK38" i="9"/>
  <c r="AJ38" i="9"/>
  <c r="AI38" i="9"/>
  <c r="AH38" i="9"/>
  <c r="AG38" i="9"/>
  <c r="AF38" i="9"/>
  <c r="AE38" i="9"/>
  <c r="AD38" i="9"/>
  <c r="AC38" i="9"/>
  <c r="F38" i="9"/>
  <c r="E38" i="9"/>
  <c r="H38" i="9" s="1"/>
  <c r="D38" i="9"/>
  <c r="C38" i="9"/>
  <c r="AM37" i="9"/>
  <c r="AL37" i="9"/>
  <c r="AK37" i="9"/>
  <c r="AJ37" i="9"/>
  <c r="AI37" i="9"/>
  <c r="AH37" i="9"/>
  <c r="AG37" i="9"/>
  <c r="AF37" i="9"/>
  <c r="AE37" i="9"/>
  <c r="AD37" i="9"/>
  <c r="AC37" i="9"/>
  <c r="F37" i="9"/>
  <c r="E37" i="9"/>
  <c r="D37" i="9"/>
  <c r="C37" i="9"/>
  <c r="AM36" i="9"/>
  <c r="AL36" i="9"/>
  <c r="AK36" i="9"/>
  <c r="AJ36" i="9"/>
  <c r="AI36" i="9"/>
  <c r="AH36" i="9"/>
  <c r="AG36" i="9"/>
  <c r="AF36" i="9"/>
  <c r="AE36" i="9"/>
  <c r="AD36" i="9"/>
  <c r="AC36" i="9"/>
  <c r="F36" i="9"/>
  <c r="E36" i="9"/>
  <c r="D36" i="9"/>
  <c r="C36" i="9"/>
  <c r="AM35" i="9"/>
  <c r="AL35" i="9"/>
  <c r="AK35" i="9"/>
  <c r="AJ35" i="9"/>
  <c r="AI35" i="9"/>
  <c r="AH35" i="9"/>
  <c r="AG35" i="9"/>
  <c r="AF35" i="9"/>
  <c r="AE35" i="9"/>
  <c r="AD35" i="9"/>
  <c r="AC35" i="9"/>
  <c r="F35" i="9"/>
  <c r="E35" i="9"/>
  <c r="D35" i="9"/>
  <c r="C35" i="9"/>
  <c r="AM34" i="9"/>
  <c r="AL34" i="9"/>
  <c r="AK34" i="9"/>
  <c r="AJ34" i="9"/>
  <c r="AI34" i="9"/>
  <c r="AH34" i="9"/>
  <c r="AG34" i="9"/>
  <c r="AF34" i="9"/>
  <c r="AE34" i="9"/>
  <c r="AD34" i="9"/>
  <c r="AC34" i="9"/>
  <c r="F34" i="9"/>
  <c r="E34" i="9"/>
  <c r="D34" i="9"/>
  <c r="C34" i="9"/>
  <c r="AM33" i="9"/>
  <c r="AL33" i="9"/>
  <c r="AK33" i="9"/>
  <c r="AJ33" i="9"/>
  <c r="AI33" i="9"/>
  <c r="AH33" i="9"/>
  <c r="AG33" i="9"/>
  <c r="AF33" i="9"/>
  <c r="AE33" i="9"/>
  <c r="AD33" i="9"/>
  <c r="AC33" i="9"/>
  <c r="F33" i="9"/>
  <c r="E33" i="9"/>
  <c r="D33" i="9"/>
  <c r="C33" i="9"/>
  <c r="AM32" i="9"/>
  <c r="AL32" i="9"/>
  <c r="AK32" i="9"/>
  <c r="AJ32" i="9"/>
  <c r="AI32" i="9"/>
  <c r="AH32" i="9"/>
  <c r="AG32" i="9"/>
  <c r="AF32" i="9"/>
  <c r="AE32" i="9"/>
  <c r="AD32" i="9"/>
  <c r="AC32" i="9"/>
  <c r="F32" i="9"/>
  <c r="E32" i="9"/>
  <c r="D32" i="9"/>
  <c r="C32" i="9"/>
  <c r="AM31" i="9"/>
  <c r="AL31" i="9"/>
  <c r="AK31" i="9"/>
  <c r="AJ31" i="9"/>
  <c r="AI31" i="9"/>
  <c r="AH31" i="9"/>
  <c r="AG31" i="9"/>
  <c r="AF31" i="9"/>
  <c r="AE31" i="9"/>
  <c r="AD31" i="9"/>
  <c r="AC31" i="9"/>
  <c r="F31" i="9"/>
  <c r="E31" i="9"/>
  <c r="D31" i="9"/>
  <c r="C31" i="9"/>
  <c r="AM30" i="9"/>
  <c r="AL30" i="9"/>
  <c r="AK30" i="9"/>
  <c r="AJ30" i="9"/>
  <c r="AI30" i="9"/>
  <c r="AH30" i="9"/>
  <c r="AG30" i="9"/>
  <c r="AF30" i="9"/>
  <c r="AE30" i="9"/>
  <c r="AD30" i="9"/>
  <c r="AC30" i="9"/>
  <c r="F30" i="9"/>
  <c r="E30" i="9"/>
  <c r="D30" i="9"/>
  <c r="C30" i="9"/>
  <c r="AM29" i="9"/>
  <c r="AL29" i="9"/>
  <c r="AK29" i="9"/>
  <c r="AJ29" i="9"/>
  <c r="AI29" i="9"/>
  <c r="AH29" i="9"/>
  <c r="AG29" i="9"/>
  <c r="AF29" i="9"/>
  <c r="AE29" i="9"/>
  <c r="AD29" i="9"/>
  <c r="AC29" i="9"/>
  <c r="F29" i="9"/>
  <c r="E29" i="9"/>
  <c r="D29" i="9"/>
  <c r="C29" i="9"/>
  <c r="AM28" i="9"/>
  <c r="AL28" i="9"/>
  <c r="AK28" i="9"/>
  <c r="AJ28" i="9"/>
  <c r="AI28" i="9"/>
  <c r="AH28" i="9"/>
  <c r="AG28" i="9"/>
  <c r="AF28" i="9"/>
  <c r="AE28" i="9"/>
  <c r="AD28" i="9"/>
  <c r="AC28" i="9"/>
  <c r="F28" i="9"/>
  <c r="E28" i="9"/>
  <c r="D28" i="9"/>
  <c r="C28" i="9"/>
  <c r="AM27" i="9"/>
  <c r="AL27" i="9"/>
  <c r="AK27" i="9"/>
  <c r="AJ27" i="9"/>
  <c r="AI27" i="9"/>
  <c r="AH27" i="9"/>
  <c r="AG27" i="9"/>
  <c r="AF27" i="9"/>
  <c r="AO27" i="9" s="1"/>
  <c r="AE27" i="9"/>
  <c r="AD27" i="9"/>
  <c r="AC27" i="9"/>
  <c r="F27" i="9"/>
  <c r="E27" i="9"/>
  <c r="H27" i="9" s="1"/>
  <c r="D27" i="9"/>
  <c r="C27" i="9"/>
  <c r="AM26" i="9"/>
  <c r="AL26" i="9"/>
  <c r="AK26" i="9"/>
  <c r="AJ26" i="9"/>
  <c r="AI26" i="9"/>
  <c r="AH26" i="9"/>
  <c r="AG26" i="9"/>
  <c r="AF26" i="9"/>
  <c r="AE26" i="9"/>
  <c r="AD26" i="9"/>
  <c r="AC26" i="9"/>
  <c r="F26" i="9"/>
  <c r="E26" i="9"/>
  <c r="D26" i="9"/>
  <c r="C26" i="9"/>
  <c r="AM25" i="9"/>
  <c r="AL25" i="9"/>
  <c r="AK25" i="9"/>
  <c r="AJ25" i="9"/>
  <c r="AI25" i="9"/>
  <c r="AH25" i="9"/>
  <c r="AG25" i="9"/>
  <c r="AF25" i="9"/>
  <c r="AE25" i="9"/>
  <c r="AD25" i="9"/>
  <c r="AC25" i="9"/>
  <c r="F25" i="9"/>
  <c r="E25" i="9"/>
  <c r="D25" i="9"/>
  <c r="C25" i="9"/>
  <c r="AM24" i="9"/>
  <c r="AL24" i="9"/>
  <c r="AK24" i="9"/>
  <c r="AJ24" i="9"/>
  <c r="AI24" i="9"/>
  <c r="AH24" i="9"/>
  <c r="AG24" i="9"/>
  <c r="AF24" i="9"/>
  <c r="AE24" i="9"/>
  <c r="AD24" i="9"/>
  <c r="AC24" i="9"/>
  <c r="F24" i="9"/>
  <c r="E24" i="9"/>
  <c r="D24" i="9"/>
  <c r="C24" i="9"/>
  <c r="AM23" i="9"/>
  <c r="AL23" i="9"/>
  <c r="AK23" i="9"/>
  <c r="AJ23" i="9"/>
  <c r="AI23" i="9"/>
  <c r="AH23" i="9"/>
  <c r="AG23" i="9"/>
  <c r="AF23" i="9"/>
  <c r="AE23" i="9"/>
  <c r="AD23" i="9"/>
  <c r="AC23" i="9"/>
  <c r="F23" i="9"/>
  <c r="E23" i="9"/>
  <c r="H23" i="9" s="1"/>
  <c r="D23" i="9"/>
  <c r="C23" i="9"/>
  <c r="AM22" i="9"/>
  <c r="AL22" i="9"/>
  <c r="AK22" i="9"/>
  <c r="AJ22" i="9"/>
  <c r="AI22" i="9"/>
  <c r="AH22" i="9"/>
  <c r="AG22" i="9"/>
  <c r="AF22" i="9"/>
  <c r="AE22" i="9"/>
  <c r="AD22" i="9"/>
  <c r="AC22" i="9"/>
  <c r="F22" i="9"/>
  <c r="E22" i="9"/>
  <c r="H22" i="9" s="1"/>
  <c r="D22" i="9"/>
  <c r="C22" i="9"/>
  <c r="AM21" i="9"/>
  <c r="AL21" i="9"/>
  <c r="AK21" i="9"/>
  <c r="AJ21" i="9"/>
  <c r="AI21" i="9"/>
  <c r="AH21" i="9"/>
  <c r="AG21" i="9"/>
  <c r="AF21" i="9"/>
  <c r="AE21" i="9"/>
  <c r="AD21" i="9"/>
  <c r="AC21" i="9"/>
  <c r="F21" i="9"/>
  <c r="E21" i="9"/>
  <c r="D21" i="9"/>
  <c r="C21" i="9"/>
  <c r="AM20" i="9"/>
  <c r="AL20" i="9"/>
  <c r="AK20" i="9"/>
  <c r="AJ20" i="9"/>
  <c r="AI20" i="9"/>
  <c r="AH20" i="9"/>
  <c r="AG20" i="9"/>
  <c r="AF20" i="9"/>
  <c r="AE20" i="9"/>
  <c r="AD20" i="9"/>
  <c r="AC20" i="9"/>
  <c r="F20" i="9"/>
  <c r="E20" i="9"/>
  <c r="D20" i="9"/>
  <c r="C20" i="9"/>
  <c r="AM19" i="9"/>
  <c r="AL19" i="9"/>
  <c r="AK19" i="9"/>
  <c r="AJ19" i="9"/>
  <c r="AI19" i="9"/>
  <c r="AH19" i="9"/>
  <c r="AG19" i="9"/>
  <c r="AF19" i="9"/>
  <c r="AE19" i="9"/>
  <c r="AD19" i="9"/>
  <c r="AC19" i="9"/>
  <c r="F19" i="9"/>
  <c r="E19" i="9"/>
  <c r="D19" i="9"/>
  <c r="C19" i="9"/>
  <c r="AM18" i="9"/>
  <c r="AL18" i="9"/>
  <c r="AK18" i="9"/>
  <c r="AJ18" i="9"/>
  <c r="AI18" i="9"/>
  <c r="AH18" i="9"/>
  <c r="AG18" i="9"/>
  <c r="AF18" i="9"/>
  <c r="AE18" i="9"/>
  <c r="AD18" i="9"/>
  <c r="AC18" i="9"/>
  <c r="F18" i="9"/>
  <c r="E18" i="9"/>
  <c r="D18" i="9"/>
  <c r="C18" i="9"/>
  <c r="AM17" i="9"/>
  <c r="AL17" i="9"/>
  <c r="AK17" i="9"/>
  <c r="AJ17" i="9"/>
  <c r="AI17" i="9"/>
  <c r="AH17" i="9"/>
  <c r="AG17" i="9"/>
  <c r="AE17" i="9"/>
  <c r="AD17" i="9"/>
  <c r="AC17" i="9"/>
  <c r="F17" i="9"/>
  <c r="E17" i="9"/>
  <c r="D17" i="9"/>
  <c r="Z14" i="9"/>
  <c r="Z85" i="9" s="1"/>
  <c r="Y14" i="9"/>
  <c r="X14" i="9"/>
  <c r="F14" i="9"/>
  <c r="E14" i="9"/>
  <c r="H14" i="9" s="1"/>
  <c r="D14" i="9"/>
  <c r="AC17" i="7"/>
  <c r="F89" i="7"/>
  <c r="F87" i="7"/>
  <c r="E87" i="7"/>
  <c r="F85" i="7"/>
  <c r="E85" i="7"/>
  <c r="H85" i="7" s="1"/>
  <c r="D85" i="7"/>
  <c r="C85" i="7"/>
  <c r="F84" i="7"/>
  <c r="E84" i="7"/>
  <c r="D84" i="7"/>
  <c r="C84" i="7"/>
  <c r="F83" i="7"/>
  <c r="E83" i="7"/>
  <c r="D83" i="7"/>
  <c r="C83" i="7"/>
  <c r="F82" i="7"/>
  <c r="E82" i="7"/>
  <c r="D82" i="7"/>
  <c r="C82" i="7"/>
  <c r="F81" i="7"/>
  <c r="E81" i="7"/>
  <c r="H81" i="7" s="1"/>
  <c r="D81" i="7"/>
  <c r="C81" i="7"/>
  <c r="F80" i="7"/>
  <c r="E80" i="7"/>
  <c r="D80" i="7"/>
  <c r="C80" i="7"/>
  <c r="F79" i="7"/>
  <c r="E79" i="7"/>
  <c r="D79" i="7"/>
  <c r="C79" i="7"/>
  <c r="F78" i="7"/>
  <c r="E78" i="7"/>
  <c r="D78" i="7"/>
  <c r="C78" i="7"/>
  <c r="F77" i="7"/>
  <c r="E77" i="7"/>
  <c r="H77" i="7" s="1"/>
  <c r="D77" i="7"/>
  <c r="C77" i="7"/>
  <c r="F76" i="7"/>
  <c r="E76" i="7"/>
  <c r="D76" i="7"/>
  <c r="C76" i="7"/>
  <c r="F75" i="7"/>
  <c r="E75" i="7"/>
  <c r="D75" i="7"/>
  <c r="C75" i="7"/>
  <c r="F74" i="7"/>
  <c r="E74" i="7"/>
  <c r="D74" i="7"/>
  <c r="C74" i="7"/>
  <c r="F73" i="7"/>
  <c r="E73" i="7"/>
  <c r="H73" i="7" s="1"/>
  <c r="D73" i="7"/>
  <c r="C73" i="7"/>
  <c r="F72" i="7"/>
  <c r="E72" i="7"/>
  <c r="D72" i="7"/>
  <c r="C72" i="7"/>
  <c r="F71" i="7"/>
  <c r="E71" i="7"/>
  <c r="D71" i="7"/>
  <c r="C71" i="7"/>
  <c r="F70" i="7"/>
  <c r="E70" i="7"/>
  <c r="D70" i="7"/>
  <c r="C70" i="7"/>
  <c r="F69" i="7"/>
  <c r="E69" i="7"/>
  <c r="H69" i="7" s="1"/>
  <c r="D69" i="7"/>
  <c r="C69" i="7"/>
  <c r="F68" i="7"/>
  <c r="E68" i="7"/>
  <c r="D68" i="7"/>
  <c r="C68" i="7"/>
  <c r="F67" i="7"/>
  <c r="E67" i="7"/>
  <c r="D67" i="7"/>
  <c r="C67" i="7"/>
  <c r="F66" i="7"/>
  <c r="E66" i="7"/>
  <c r="D66" i="7"/>
  <c r="C66" i="7"/>
  <c r="F65" i="7"/>
  <c r="E65" i="7"/>
  <c r="H65" i="7" s="1"/>
  <c r="D65" i="7"/>
  <c r="C65" i="7"/>
  <c r="F64" i="7"/>
  <c r="E64" i="7"/>
  <c r="D64" i="7"/>
  <c r="C64" i="7"/>
  <c r="F63" i="7"/>
  <c r="E63" i="7"/>
  <c r="D63" i="7"/>
  <c r="C63" i="7"/>
  <c r="F62" i="7"/>
  <c r="E62" i="7"/>
  <c r="D62" i="7"/>
  <c r="C62" i="7"/>
  <c r="F61" i="7"/>
  <c r="E61" i="7"/>
  <c r="H61" i="7" s="1"/>
  <c r="D61" i="7"/>
  <c r="C61" i="7"/>
  <c r="F60" i="7"/>
  <c r="E60" i="7"/>
  <c r="D60" i="7"/>
  <c r="C60" i="7"/>
  <c r="F59" i="7"/>
  <c r="E59" i="7"/>
  <c r="D59" i="7"/>
  <c r="C59" i="7"/>
  <c r="F58" i="7"/>
  <c r="E58" i="7"/>
  <c r="D58" i="7"/>
  <c r="C58" i="7"/>
  <c r="F57" i="7"/>
  <c r="E57" i="7"/>
  <c r="H57" i="7" s="1"/>
  <c r="D57" i="7"/>
  <c r="C57" i="7"/>
  <c r="F56" i="7"/>
  <c r="E56" i="7"/>
  <c r="D56" i="7"/>
  <c r="C56" i="7"/>
  <c r="F55" i="7"/>
  <c r="E55" i="7"/>
  <c r="D55" i="7"/>
  <c r="C55" i="7"/>
  <c r="F54" i="7"/>
  <c r="E54" i="7"/>
  <c r="D54" i="7"/>
  <c r="C54" i="7"/>
  <c r="F52" i="7"/>
  <c r="E52" i="7"/>
  <c r="F50" i="7"/>
  <c r="E50" i="7"/>
  <c r="D50" i="7"/>
  <c r="C50" i="7"/>
  <c r="F49" i="7"/>
  <c r="E49" i="7"/>
  <c r="D49" i="7"/>
  <c r="C49" i="7"/>
  <c r="F48" i="7"/>
  <c r="E48" i="7"/>
  <c r="H48" i="7" s="1"/>
  <c r="D48" i="7"/>
  <c r="C48" i="7"/>
  <c r="F47" i="7"/>
  <c r="E47" i="7"/>
  <c r="H47" i="7" s="1"/>
  <c r="D47" i="7"/>
  <c r="C47" i="7"/>
  <c r="F46" i="7"/>
  <c r="E46" i="7"/>
  <c r="D46" i="7"/>
  <c r="C46" i="7"/>
  <c r="F45" i="7"/>
  <c r="E45" i="7"/>
  <c r="D45" i="7"/>
  <c r="C45" i="7"/>
  <c r="F44" i="7"/>
  <c r="E44" i="7"/>
  <c r="H44" i="7" s="1"/>
  <c r="D44" i="7"/>
  <c r="C44" i="7"/>
  <c r="F43" i="7"/>
  <c r="E43" i="7"/>
  <c r="H43" i="7" s="1"/>
  <c r="D43" i="7"/>
  <c r="C43" i="7"/>
  <c r="F42" i="7"/>
  <c r="E42" i="7"/>
  <c r="D42" i="7"/>
  <c r="C42" i="7"/>
  <c r="F41" i="7"/>
  <c r="E41" i="7"/>
  <c r="D41" i="7"/>
  <c r="C41" i="7"/>
  <c r="F40" i="7"/>
  <c r="E40" i="7"/>
  <c r="H40" i="7" s="1"/>
  <c r="D40" i="7"/>
  <c r="C40" i="7"/>
  <c r="F39" i="7"/>
  <c r="E39" i="7"/>
  <c r="H39" i="7" s="1"/>
  <c r="D39" i="7"/>
  <c r="C39" i="7"/>
  <c r="F38" i="7"/>
  <c r="E38" i="7"/>
  <c r="D38" i="7"/>
  <c r="C38" i="7"/>
  <c r="F37" i="7"/>
  <c r="E37" i="7"/>
  <c r="D37" i="7"/>
  <c r="C37" i="7"/>
  <c r="F36" i="7"/>
  <c r="E36" i="7"/>
  <c r="H36" i="7" s="1"/>
  <c r="D36" i="7"/>
  <c r="C36" i="7"/>
  <c r="F35" i="7"/>
  <c r="E35" i="7"/>
  <c r="H35" i="7" s="1"/>
  <c r="D35" i="7"/>
  <c r="C35" i="7"/>
  <c r="F34" i="7"/>
  <c r="E34" i="7"/>
  <c r="D34" i="7"/>
  <c r="C34" i="7"/>
  <c r="F33" i="7"/>
  <c r="E33" i="7"/>
  <c r="D33" i="7"/>
  <c r="C33" i="7"/>
  <c r="F32" i="7"/>
  <c r="E32" i="7"/>
  <c r="H32" i="7" s="1"/>
  <c r="D32" i="7"/>
  <c r="C32" i="7"/>
  <c r="F31" i="7"/>
  <c r="E31" i="7"/>
  <c r="H31" i="7" s="1"/>
  <c r="D31" i="7"/>
  <c r="C31" i="7"/>
  <c r="F30" i="7"/>
  <c r="E30" i="7"/>
  <c r="D30" i="7"/>
  <c r="C30" i="7"/>
  <c r="F29" i="7"/>
  <c r="E29" i="7"/>
  <c r="D29" i="7"/>
  <c r="C29" i="7"/>
  <c r="F28" i="7"/>
  <c r="E28" i="7"/>
  <c r="H28" i="7" s="1"/>
  <c r="D28" i="7"/>
  <c r="C28" i="7"/>
  <c r="F27" i="7"/>
  <c r="E27" i="7"/>
  <c r="H27" i="7" s="1"/>
  <c r="D27" i="7"/>
  <c r="C27" i="7"/>
  <c r="F26" i="7"/>
  <c r="E26" i="7"/>
  <c r="D26" i="7"/>
  <c r="C26" i="7"/>
  <c r="F25" i="7"/>
  <c r="E25" i="7"/>
  <c r="D25" i="7"/>
  <c r="C25" i="7"/>
  <c r="F24" i="7"/>
  <c r="E24" i="7"/>
  <c r="H24" i="7" s="1"/>
  <c r="D24" i="7"/>
  <c r="C24" i="7"/>
  <c r="F23" i="7"/>
  <c r="E23" i="7"/>
  <c r="H23" i="7" s="1"/>
  <c r="D23" i="7"/>
  <c r="C23" i="7"/>
  <c r="F22" i="7"/>
  <c r="E22" i="7"/>
  <c r="D22" i="7"/>
  <c r="C22" i="7"/>
  <c r="F21" i="7"/>
  <c r="E21" i="7"/>
  <c r="D21" i="7"/>
  <c r="C21" i="7"/>
  <c r="F20" i="7"/>
  <c r="E20" i="7"/>
  <c r="H20" i="7" s="1"/>
  <c r="D20" i="7"/>
  <c r="C20" i="7"/>
  <c r="F19" i="7"/>
  <c r="E19" i="7"/>
  <c r="H19" i="7" s="1"/>
  <c r="D19" i="7"/>
  <c r="C19" i="7"/>
  <c r="F18" i="7"/>
  <c r="E18" i="7"/>
  <c r="D18" i="7"/>
  <c r="C18" i="7"/>
  <c r="F17" i="7"/>
  <c r="E17" i="7"/>
  <c r="D17" i="7"/>
  <c r="C17" i="7"/>
  <c r="F87" i="6"/>
  <c r="E87" i="6"/>
  <c r="F85" i="6"/>
  <c r="E85" i="6"/>
  <c r="H85" i="6" s="1"/>
  <c r="D85" i="6"/>
  <c r="F84" i="6"/>
  <c r="E84" i="6"/>
  <c r="D84" i="6"/>
  <c r="C84" i="6"/>
  <c r="F83" i="6"/>
  <c r="E83" i="6"/>
  <c r="D83" i="6"/>
  <c r="C83" i="6"/>
  <c r="F82" i="6"/>
  <c r="E82" i="6"/>
  <c r="D82" i="6"/>
  <c r="C82" i="6"/>
  <c r="F81" i="6"/>
  <c r="E81" i="6"/>
  <c r="D81" i="6"/>
  <c r="C81" i="6"/>
  <c r="F80" i="6"/>
  <c r="E80" i="6"/>
  <c r="H80" i="6" s="1"/>
  <c r="D80" i="6"/>
  <c r="C80" i="6"/>
  <c r="F79" i="6"/>
  <c r="E79" i="6"/>
  <c r="D79" i="6"/>
  <c r="C79" i="6"/>
  <c r="F78" i="6"/>
  <c r="E78" i="6"/>
  <c r="D78" i="6"/>
  <c r="C78" i="6"/>
  <c r="F77" i="6"/>
  <c r="E77" i="6"/>
  <c r="D77" i="6"/>
  <c r="C77" i="6"/>
  <c r="F76" i="6"/>
  <c r="E76" i="6"/>
  <c r="H76" i="6" s="1"/>
  <c r="D76" i="6"/>
  <c r="C76" i="6"/>
  <c r="F75" i="6"/>
  <c r="E75" i="6"/>
  <c r="D75" i="6"/>
  <c r="C75" i="6"/>
  <c r="F74" i="6"/>
  <c r="E74" i="6"/>
  <c r="D74" i="6"/>
  <c r="C74" i="6"/>
  <c r="F73" i="6"/>
  <c r="E73" i="6"/>
  <c r="D73" i="6"/>
  <c r="C73" i="6"/>
  <c r="F72" i="6"/>
  <c r="E72" i="6"/>
  <c r="H72" i="6" s="1"/>
  <c r="D72" i="6"/>
  <c r="C72" i="6"/>
  <c r="F71" i="6"/>
  <c r="E71" i="6"/>
  <c r="D71" i="6"/>
  <c r="C71" i="6"/>
  <c r="F70" i="6"/>
  <c r="E70" i="6"/>
  <c r="D70" i="6"/>
  <c r="C70" i="6"/>
  <c r="F69" i="6"/>
  <c r="E69" i="6"/>
  <c r="D69" i="6"/>
  <c r="C69" i="6"/>
  <c r="F68" i="6"/>
  <c r="E68" i="6"/>
  <c r="H68" i="6" s="1"/>
  <c r="D68" i="6"/>
  <c r="C68" i="6"/>
  <c r="F67" i="6"/>
  <c r="E67" i="6"/>
  <c r="D67" i="6"/>
  <c r="C67" i="6"/>
  <c r="F66" i="6"/>
  <c r="E66" i="6"/>
  <c r="D66" i="6"/>
  <c r="C66" i="6"/>
  <c r="F65" i="6"/>
  <c r="E65" i="6"/>
  <c r="D65" i="6"/>
  <c r="C65" i="6"/>
  <c r="F64" i="6"/>
  <c r="E64" i="6"/>
  <c r="H64" i="6" s="1"/>
  <c r="D64" i="6"/>
  <c r="C64" i="6"/>
  <c r="F63" i="6"/>
  <c r="E63" i="6"/>
  <c r="D63" i="6"/>
  <c r="C63" i="6"/>
  <c r="F62" i="6"/>
  <c r="E62" i="6"/>
  <c r="D62" i="6"/>
  <c r="C62" i="6"/>
  <c r="F61" i="6"/>
  <c r="E61" i="6"/>
  <c r="D61" i="6"/>
  <c r="C61" i="6"/>
  <c r="F60" i="6"/>
  <c r="E60" i="6"/>
  <c r="H60" i="6" s="1"/>
  <c r="D60" i="6"/>
  <c r="C60" i="6"/>
  <c r="F59" i="6"/>
  <c r="E59" i="6"/>
  <c r="D59" i="6"/>
  <c r="C59" i="6"/>
  <c r="F58" i="6"/>
  <c r="E58" i="6"/>
  <c r="D58" i="6"/>
  <c r="C58" i="6"/>
  <c r="F57" i="6"/>
  <c r="E57" i="6"/>
  <c r="D57" i="6"/>
  <c r="C57" i="6"/>
  <c r="F56" i="6"/>
  <c r="E56" i="6"/>
  <c r="H56" i="6" s="1"/>
  <c r="D56" i="6"/>
  <c r="C56" i="6"/>
  <c r="F55" i="6"/>
  <c r="E55" i="6"/>
  <c r="D55" i="6"/>
  <c r="C55" i="6"/>
  <c r="F54" i="6"/>
  <c r="E54" i="6"/>
  <c r="D54" i="6"/>
  <c r="C54" i="6"/>
  <c r="F52" i="6"/>
  <c r="E52" i="6"/>
  <c r="F50" i="6"/>
  <c r="E50" i="6"/>
  <c r="H50" i="6" s="1"/>
  <c r="D50" i="6"/>
  <c r="C50" i="6"/>
  <c r="F49" i="6"/>
  <c r="E49" i="6"/>
  <c r="D49" i="6"/>
  <c r="C49" i="6"/>
  <c r="F48" i="6"/>
  <c r="E48" i="6"/>
  <c r="D48" i="6"/>
  <c r="C48" i="6"/>
  <c r="F47" i="6"/>
  <c r="E47" i="6"/>
  <c r="D47" i="6"/>
  <c r="C47" i="6"/>
  <c r="F46" i="6"/>
  <c r="E46" i="6"/>
  <c r="H46" i="6" s="1"/>
  <c r="D46" i="6"/>
  <c r="C46" i="6"/>
  <c r="F45" i="6"/>
  <c r="E45" i="6"/>
  <c r="D45" i="6"/>
  <c r="C45" i="6"/>
  <c r="F44" i="6"/>
  <c r="E44" i="6"/>
  <c r="D44" i="6"/>
  <c r="C44" i="6"/>
  <c r="F43" i="6"/>
  <c r="E43" i="6"/>
  <c r="D43" i="6"/>
  <c r="C43" i="6"/>
  <c r="F42" i="6"/>
  <c r="E42" i="6"/>
  <c r="H42" i="6" s="1"/>
  <c r="D42" i="6"/>
  <c r="C42" i="6"/>
  <c r="F41" i="6"/>
  <c r="E41" i="6"/>
  <c r="D41" i="6"/>
  <c r="C41" i="6"/>
  <c r="F40" i="6"/>
  <c r="E40" i="6"/>
  <c r="D40" i="6"/>
  <c r="C40" i="6"/>
  <c r="F39" i="6"/>
  <c r="E39" i="6"/>
  <c r="D39" i="6"/>
  <c r="C39" i="6"/>
  <c r="F38" i="6"/>
  <c r="E38" i="6"/>
  <c r="H38" i="6" s="1"/>
  <c r="D38" i="6"/>
  <c r="C38" i="6"/>
  <c r="F37" i="6"/>
  <c r="E37" i="6"/>
  <c r="D37" i="6"/>
  <c r="C37" i="6"/>
  <c r="F36" i="6"/>
  <c r="E36" i="6"/>
  <c r="D36" i="6"/>
  <c r="C36" i="6"/>
  <c r="F35" i="6"/>
  <c r="E35" i="6"/>
  <c r="D35" i="6"/>
  <c r="C35" i="6"/>
  <c r="F34" i="6"/>
  <c r="E34" i="6"/>
  <c r="H34" i="6" s="1"/>
  <c r="D34" i="6"/>
  <c r="C34" i="6"/>
  <c r="F33" i="6"/>
  <c r="E33" i="6"/>
  <c r="D33" i="6"/>
  <c r="C33" i="6"/>
  <c r="F32" i="6"/>
  <c r="E32" i="6"/>
  <c r="D32" i="6"/>
  <c r="C32" i="6"/>
  <c r="F31" i="6"/>
  <c r="E31" i="6"/>
  <c r="D31" i="6"/>
  <c r="C31" i="6"/>
  <c r="F30" i="6"/>
  <c r="E30" i="6"/>
  <c r="H30" i="6" s="1"/>
  <c r="D30" i="6"/>
  <c r="C30" i="6"/>
  <c r="F29" i="6"/>
  <c r="E29" i="6"/>
  <c r="D29" i="6"/>
  <c r="C29" i="6"/>
  <c r="F28" i="6"/>
  <c r="E28" i="6"/>
  <c r="D28" i="6"/>
  <c r="C28" i="6"/>
  <c r="F27" i="6"/>
  <c r="E27" i="6"/>
  <c r="D27" i="6"/>
  <c r="C27" i="6"/>
  <c r="F26" i="6"/>
  <c r="E26" i="6"/>
  <c r="H26" i="6" s="1"/>
  <c r="D26" i="6"/>
  <c r="C26" i="6"/>
  <c r="F25" i="6"/>
  <c r="E25" i="6"/>
  <c r="D25" i="6"/>
  <c r="C25" i="6"/>
  <c r="F24" i="6"/>
  <c r="E24" i="6"/>
  <c r="D24" i="6"/>
  <c r="C24" i="6"/>
  <c r="F23" i="6"/>
  <c r="E23" i="6"/>
  <c r="D23" i="6"/>
  <c r="C23" i="6"/>
  <c r="F22" i="6"/>
  <c r="E22" i="6"/>
  <c r="H22" i="6" s="1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H18" i="6" s="1"/>
  <c r="D18" i="6"/>
  <c r="C18" i="6"/>
  <c r="F17" i="6"/>
  <c r="E17" i="6"/>
  <c r="D17" i="6"/>
  <c r="C17" i="6"/>
  <c r="F87" i="5"/>
  <c r="E87" i="5"/>
  <c r="F85" i="5"/>
  <c r="E85" i="5"/>
  <c r="D85" i="5"/>
  <c r="F84" i="5"/>
  <c r="E84" i="5"/>
  <c r="H84" i="5" s="1"/>
  <c r="D84" i="5"/>
  <c r="C84" i="5"/>
  <c r="F83" i="5"/>
  <c r="E83" i="5"/>
  <c r="D83" i="5"/>
  <c r="C83" i="5"/>
  <c r="F82" i="5"/>
  <c r="E82" i="5"/>
  <c r="D82" i="5"/>
  <c r="C82" i="5"/>
  <c r="F81" i="5"/>
  <c r="E81" i="5"/>
  <c r="D81" i="5"/>
  <c r="C81" i="5"/>
  <c r="F80" i="5"/>
  <c r="E80" i="5"/>
  <c r="H80" i="5" s="1"/>
  <c r="D80" i="5"/>
  <c r="C80" i="5"/>
  <c r="F79" i="5"/>
  <c r="E79" i="5"/>
  <c r="D79" i="5"/>
  <c r="C79" i="5"/>
  <c r="F78" i="5"/>
  <c r="E78" i="5"/>
  <c r="D78" i="5"/>
  <c r="C78" i="5"/>
  <c r="F77" i="5"/>
  <c r="E77" i="5"/>
  <c r="D77" i="5"/>
  <c r="C77" i="5"/>
  <c r="F76" i="5"/>
  <c r="E76" i="5"/>
  <c r="H76" i="5" s="1"/>
  <c r="D76" i="5"/>
  <c r="C76" i="5"/>
  <c r="F75" i="5"/>
  <c r="E75" i="5"/>
  <c r="D75" i="5"/>
  <c r="C75" i="5"/>
  <c r="F74" i="5"/>
  <c r="E74" i="5"/>
  <c r="D74" i="5"/>
  <c r="C74" i="5"/>
  <c r="F73" i="5"/>
  <c r="E73" i="5"/>
  <c r="D73" i="5"/>
  <c r="C73" i="5"/>
  <c r="F72" i="5"/>
  <c r="E72" i="5"/>
  <c r="H72" i="5" s="1"/>
  <c r="D72" i="5"/>
  <c r="C72" i="5"/>
  <c r="F71" i="5"/>
  <c r="E71" i="5"/>
  <c r="D71" i="5"/>
  <c r="C71" i="5"/>
  <c r="F70" i="5"/>
  <c r="E70" i="5"/>
  <c r="D70" i="5"/>
  <c r="C70" i="5"/>
  <c r="F69" i="5"/>
  <c r="E69" i="5"/>
  <c r="D69" i="5"/>
  <c r="C69" i="5"/>
  <c r="F68" i="5"/>
  <c r="E68" i="5"/>
  <c r="H68" i="5" s="1"/>
  <c r="D68" i="5"/>
  <c r="C68" i="5"/>
  <c r="F67" i="5"/>
  <c r="E67" i="5"/>
  <c r="D67" i="5"/>
  <c r="C67" i="5"/>
  <c r="F66" i="5"/>
  <c r="E66" i="5"/>
  <c r="D66" i="5"/>
  <c r="C66" i="5"/>
  <c r="F65" i="5"/>
  <c r="E65" i="5"/>
  <c r="D65" i="5"/>
  <c r="C65" i="5"/>
  <c r="F64" i="5"/>
  <c r="E64" i="5"/>
  <c r="H64" i="5" s="1"/>
  <c r="D64" i="5"/>
  <c r="C64" i="5"/>
  <c r="F63" i="5"/>
  <c r="E63" i="5"/>
  <c r="D63" i="5"/>
  <c r="C63" i="5"/>
  <c r="F62" i="5"/>
  <c r="E62" i="5"/>
  <c r="D62" i="5"/>
  <c r="C62" i="5"/>
  <c r="F61" i="5"/>
  <c r="E61" i="5"/>
  <c r="D61" i="5"/>
  <c r="C61" i="5"/>
  <c r="F60" i="5"/>
  <c r="E60" i="5"/>
  <c r="H60" i="5" s="1"/>
  <c r="D60" i="5"/>
  <c r="C60" i="5"/>
  <c r="F59" i="5"/>
  <c r="E59" i="5"/>
  <c r="D59" i="5"/>
  <c r="C59" i="5"/>
  <c r="F58" i="5"/>
  <c r="E58" i="5"/>
  <c r="D58" i="5"/>
  <c r="C58" i="5"/>
  <c r="F57" i="5"/>
  <c r="E57" i="5"/>
  <c r="D57" i="5"/>
  <c r="C57" i="5"/>
  <c r="F56" i="5"/>
  <c r="E56" i="5"/>
  <c r="H56" i="5" s="1"/>
  <c r="D56" i="5"/>
  <c r="C56" i="5"/>
  <c r="F55" i="5"/>
  <c r="E55" i="5"/>
  <c r="D55" i="5"/>
  <c r="C55" i="5"/>
  <c r="F54" i="5"/>
  <c r="E54" i="5"/>
  <c r="D54" i="5"/>
  <c r="C54" i="5"/>
  <c r="F52" i="5"/>
  <c r="E52" i="5"/>
  <c r="F50" i="5"/>
  <c r="E50" i="5"/>
  <c r="H50" i="5" s="1"/>
  <c r="D50" i="5"/>
  <c r="C50" i="5"/>
  <c r="F49" i="5"/>
  <c r="E49" i="5"/>
  <c r="D49" i="5"/>
  <c r="C49" i="5"/>
  <c r="F48" i="5"/>
  <c r="E48" i="5"/>
  <c r="D48" i="5"/>
  <c r="C48" i="5"/>
  <c r="F47" i="5"/>
  <c r="E47" i="5"/>
  <c r="D47" i="5"/>
  <c r="C47" i="5"/>
  <c r="F46" i="5"/>
  <c r="E46" i="5"/>
  <c r="H46" i="5" s="1"/>
  <c r="D46" i="5"/>
  <c r="C46" i="5"/>
  <c r="F45" i="5"/>
  <c r="E45" i="5"/>
  <c r="D45" i="5"/>
  <c r="C45" i="5"/>
  <c r="F44" i="5"/>
  <c r="E44" i="5"/>
  <c r="D44" i="5"/>
  <c r="C44" i="5"/>
  <c r="F43" i="5"/>
  <c r="E43" i="5"/>
  <c r="D43" i="5"/>
  <c r="C43" i="5"/>
  <c r="F42" i="5"/>
  <c r="E42" i="5"/>
  <c r="H42" i="5" s="1"/>
  <c r="D42" i="5"/>
  <c r="C42" i="5"/>
  <c r="F41" i="5"/>
  <c r="E41" i="5"/>
  <c r="D41" i="5"/>
  <c r="C41" i="5"/>
  <c r="F40" i="5"/>
  <c r="E40" i="5"/>
  <c r="D40" i="5"/>
  <c r="C40" i="5"/>
  <c r="F39" i="5"/>
  <c r="E39" i="5"/>
  <c r="D39" i="5"/>
  <c r="C39" i="5"/>
  <c r="F38" i="5"/>
  <c r="E38" i="5"/>
  <c r="H38" i="5" s="1"/>
  <c r="D38" i="5"/>
  <c r="C38" i="5"/>
  <c r="F37" i="5"/>
  <c r="E37" i="5"/>
  <c r="D37" i="5"/>
  <c r="C37" i="5"/>
  <c r="F36" i="5"/>
  <c r="E36" i="5"/>
  <c r="D36" i="5"/>
  <c r="C36" i="5"/>
  <c r="F35" i="5"/>
  <c r="E35" i="5"/>
  <c r="D35" i="5"/>
  <c r="C35" i="5"/>
  <c r="F34" i="5"/>
  <c r="E34" i="5"/>
  <c r="H34" i="5" s="1"/>
  <c r="D34" i="5"/>
  <c r="C34" i="5"/>
  <c r="F33" i="5"/>
  <c r="E33" i="5"/>
  <c r="D33" i="5"/>
  <c r="C33" i="5"/>
  <c r="F32" i="5"/>
  <c r="E32" i="5"/>
  <c r="D32" i="5"/>
  <c r="C32" i="5"/>
  <c r="F31" i="5"/>
  <c r="E31" i="5"/>
  <c r="D31" i="5"/>
  <c r="C31" i="5"/>
  <c r="F30" i="5"/>
  <c r="E30" i="5"/>
  <c r="H30" i="5" s="1"/>
  <c r="D30" i="5"/>
  <c r="C30" i="5"/>
  <c r="F29" i="5"/>
  <c r="E29" i="5"/>
  <c r="D29" i="5"/>
  <c r="C29" i="5"/>
  <c r="F28" i="5"/>
  <c r="E28" i="5"/>
  <c r="D28" i="5"/>
  <c r="C28" i="5"/>
  <c r="F27" i="5"/>
  <c r="E27" i="5"/>
  <c r="D27" i="5"/>
  <c r="C27" i="5"/>
  <c r="F26" i="5"/>
  <c r="E26" i="5"/>
  <c r="H26" i="5" s="1"/>
  <c r="D26" i="5"/>
  <c r="C26" i="5"/>
  <c r="F25" i="5"/>
  <c r="E25" i="5"/>
  <c r="D25" i="5"/>
  <c r="C25" i="5"/>
  <c r="F24" i="5"/>
  <c r="E24" i="5"/>
  <c r="D24" i="5"/>
  <c r="C24" i="5"/>
  <c r="F23" i="5"/>
  <c r="E23" i="5"/>
  <c r="D23" i="5"/>
  <c r="C23" i="5"/>
  <c r="F22" i="5"/>
  <c r="E22" i="5"/>
  <c r="H22" i="5" s="1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H18" i="5" s="1"/>
  <c r="D18" i="5"/>
  <c r="C18" i="5"/>
  <c r="F17" i="5"/>
  <c r="E17" i="5"/>
  <c r="D17" i="5"/>
  <c r="C17" i="5"/>
  <c r="G89" i="3"/>
  <c r="F89" i="3"/>
  <c r="G87" i="3"/>
  <c r="F87" i="3"/>
  <c r="E87" i="3"/>
  <c r="G85" i="3"/>
  <c r="F85" i="3"/>
  <c r="E85" i="3"/>
  <c r="H85" i="3" s="1"/>
  <c r="D85" i="3"/>
  <c r="C85" i="3"/>
  <c r="G84" i="3"/>
  <c r="F84" i="3"/>
  <c r="E84" i="3"/>
  <c r="D84" i="3"/>
  <c r="C84" i="3"/>
  <c r="G83" i="3"/>
  <c r="F83" i="3"/>
  <c r="E83" i="3"/>
  <c r="D83" i="3"/>
  <c r="C83" i="3"/>
  <c r="G82" i="3"/>
  <c r="F82" i="3"/>
  <c r="E82" i="3"/>
  <c r="H82" i="3" s="1"/>
  <c r="D82" i="3"/>
  <c r="C82" i="3"/>
  <c r="G81" i="3"/>
  <c r="F81" i="3"/>
  <c r="E81" i="3"/>
  <c r="D81" i="3"/>
  <c r="C81" i="3"/>
  <c r="G80" i="3"/>
  <c r="F80" i="3"/>
  <c r="E80" i="3"/>
  <c r="D80" i="3"/>
  <c r="C80" i="3"/>
  <c r="G79" i="3"/>
  <c r="F79" i="3"/>
  <c r="E79" i="3"/>
  <c r="D79" i="3"/>
  <c r="C79" i="3"/>
  <c r="G78" i="3"/>
  <c r="F78" i="3"/>
  <c r="E78" i="3"/>
  <c r="H78" i="3" s="1"/>
  <c r="D78" i="3"/>
  <c r="C78" i="3"/>
  <c r="G77" i="3"/>
  <c r="F77" i="3"/>
  <c r="E77" i="3"/>
  <c r="D77" i="3"/>
  <c r="C77" i="3"/>
  <c r="G76" i="3"/>
  <c r="F76" i="3"/>
  <c r="E76" i="3"/>
  <c r="D76" i="3"/>
  <c r="C76" i="3"/>
  <c r="G75" i="3"/>
  <c r="F75" i="3"/>
  <c r="E75" i="3"/>
  <c r="D75" i="3"/>
  <c r="C75" i="3"/>
  <c r="G74" i="3"/>
  <c r="F74" i="3"/>
  <c r="E74" i="3"/>
  <c r="H74" i="3" s="1"/>
  <c r="D74" i="3"/>
  <c r="C74" i="3"/>
  <c r="G73" i="3"/>
  <c r="F73" i="3"/>
  <c r="E73" i="3"/>
  <c r="D73" i="3"/>
  <c r="C73" i="3"/>
  <c r="G72" i="3"/>
  <c r="F72" i="3"/>
  <c r="E72" i="3"/>
  <c r="D72" i="3"/>
  <c r="H72" i="3" s="1"/>
  <c r="C72" i="3"/>
  <c r="G71" i="3"/>
  <c r="F71" i="3"/>
  <c r="E71" i="3"/>
  <c r="D71" i="3"/>
  <c r="C71" i="3"/>
  <c r="G70" i="3"/>
  <c r="F70" i="3"/>
  <c r="E70" i="3"/>
  <c r="D70" i="3"/>
  <c r="C70" i="3"/>
  <c r="G69" i="3"/>
  <c r="F69" i="3"/>
  <c r="E69" i="3"/>
  <c r="D69" i="3"/>
  <c r="C69" i="3"/>
  <c r="G68" i="3"/>
  <c r="F68" i="3"/>
  <c r="E68" i="3"/>
  <c r="D68" i="3"/>
  <c r="H68" i="3" s="1"/>
  <c r="C68" i="3"/>
  <c r="G67" i="3"/>
  <c r="F67" i="3"/>
  <c r="E67" i="3"/>
  <c r="H67" i="3" s="1"/>
  <c r="D67" i="3"/>
  <c r="C67" i="3"/>
  <c r="G66" i="3"/>
  <c r="F66" i="3"/>
  <c r="E66" i="3"/>
  <c r="H66" i="3" s="1"/>
  <c r="D66" i="3"/>
  <c r="C66" i="3"/>
  <c r="G65" i="3"/>
  <c r="F65" i="3"/>
  <c r="E65" i="3"/>
  <c r="D65" i="3"/>
  <c r="C65" i="3"/>
  <c r="G64" i="3"/>
  <c r="F64" i="3"/>
  <c r="E64" i="3"/>
  <c r="D64" i="3"/>
  <c r="C64" i="3"/>
  <c r="G63" i="3"/>
  <c r="F63" i="3"/>
  <c r="E63" i="3"/>
  <c r="H63" i="3" s="1"/>
  <c r="D63" i="3"/>
  <c r="C63" i="3"/>
  <c r="G62" i="3"/>
  <c r="F62" i="3"/>
  <c r="E62" i="3"/>
  <c r="H62" i="3" s="1"/>
  <c r="D62" i="3"/>
  <c r="C62" i="3"/>
  <c r="G61" i="3"/>
  <c r="F61" i="3"/>
  <c r="E61" i="3"/>
  <c r="D61" i="3"/>
  <c r="C61" i="3"/>
  <c r="G60" i="3"/>
  <c r="F60" i="3"/>
  <c r="E60" i="3"/>
  <c r="D60" i="3"/>
  <c r="C60" i="3"/>
  <c r="G59" i="3"/>
  <c r="F59" i="3"/>
  <c r="E59" i="3"/>
  <c r="H59" i="3" s="1"/>
  <c r="D59" i="3"/>
  <c r="C59" i="3"/>
  <c r="G58" i="3"/>
  <c r="F58" i="3"/>
  <c r="E58" i="3"/>
  <c r="H58" i="3" s="1"/>
  <c r="D58" i="3"/>
  <c r="C58" i="3"/>
  <c r="G57" i="3"/>
  <c r="F57" i="3"/>
  <c r="E57" i="3"/>
  <c r="D57" i="3"/>
  <c r="C57" i="3"/>
  <c r="G56" i="3"/>
  <c r="F56" i="3"/>
  <c r="E56" i="3"/>
  <c r="D56" i="3"/>
  <c r="C56" i="3"/>
  <c r="G55" i="3"/>
  <c r="F55" i="3"/>
  <c r="E55" i="3"/>
  <c r="D55" i="3"/>
  <c r="C55" i="3"/>
  <c r="H54" i="3"/>
  <c r="G54" i="3"/>
  <c r="F54" i="3"/>
  <c r="E54" i="3"/>
  <c r="D54" i="3"/>
  <c r="C54" i="3"/>
  <c r="G52" i="3"/>
  <c r="F52" i="3"/>
  <c r="E52" i="3"/>
  <c r="G50" i="3"/>
  <c r="F50" i="3"/>
  <c r="E50" i="3"/>
  <c r="D50" i="3"/>
  <c r="H50" i="3" s="1"/>
  <c r="C50" i="3"/>
  <c r="G49" i="3"/>
  <c r="F49" i="3"/>
  <c r="E49" i="3"/>
  <c r="H49" i="3" s="1"/>
  <c r="D49" i="3"/>
  <c r="C49" i="3"/>
  <c r="G48" i="3"/>
  <c r="F48" i="3"/>
  <c r="E48" i="3"/>
  <c r="H48" i="3" s="1"/>
  <c r="D48" i="3"/>
  <c r="C48" i="3"/>
  <c r="G47" i="3"/>
  <c r="F47" i="3"/>
  <c r="E47" i="3"/>
  <c r="D47" i="3"/>
  <c r="C47" i="3"/>
  <c r="G46" i="3"/>
  <c r="F46" i="3"/>
  <c r="E46" i="3"/>
  <c r="D46" i="3"/>
  <c r="C46" i="3"/>
  <c r="G45" i="3"/>
  <c r="F45" i="3"/>
  <c r="E45" i="3"/>
  <c r="D45" i="3"/>
  <c r="C45" i="3"/>
  <c r="G44" i="3"/>
  <c r="F44" i="3"/>
  <c r="E44" i="3"/>
  <c r="D44" i="3"/>
  <c r="H44" i="3" s="1"/>
  <c r="C44" i="3"/>
  <c r="G43" i="3"/>
  <c r="F43" i="3"/>
  <c r="E43" i="3"/>
  <c r="H43" i="3" s="1"/>
  <c r="D43" i="3"/>
  <c r="C43" i="3"/>
  <c r="G42" i="3"/>
  <c r="F42" i="3"/>
  <c r="E42" i="3"/>
  <c r="D42" i="3"/>
  <c r="H42" i="3" s="1"/>
  <c r="C42" i="3"/>
  <c r="G41" i="3"/>
  <c r="F41" i="3"/>
  <c r="E41" i="3"/>
  <c r="H41" i="3" s="1"/>
  <c r="D41" i="3"/>
  <c r="C41" i="3"/>
  <c r="G40" i="3"/>
  <c r="F40" i="3"/>
  <c r="E40" i="3"/>
  <c r="H40" i="3" s="1"/>
  <c r="D40" i="3"/>
  <c r="C40" i="3"/>
  <c r="G39" i="3"/>
  <c r="F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H36" i="3" s="1"/>
  <c r="D36" i="3"/>
  <c r="C36" i="3"/>
  <c r="G35" i="3"/>
  <c r="F35" i="3"/>
  <c r="E35" i="3"/>
  <c r="D35" i="3"/>
  <c r="C35" i="3"/>
  <c r="G34" i="3"/>
  <c r="F34" i="3"/>
  <c r="E34" i="3"/>
  <c r="D34" i="3"/>
  <c r="H34" i="3" s="1"/>
  <c r="C34" i="3"/>
  <c r="G33" i="3"/>
  <c r="F33" i="3"/>
  <c r="E33" i="3"/>
  <c r="D33" i="3"/>
  <c r="C33" i="3"/>
  <c r="G32" i="3"/>
  <c r="F32" i="3"/>
  <c r="E32" i="3"/>
  <c r="H32" i="3" s="1"/>
  <c r="D32" i="3"/>
  <c r="C32" i="3"/>
  <c r="G31" i="3"/>
  <c r="F31" i="3"/>
  <c r="E31" i="3"/>
  <c r="D31" i="3"/>
  <c r="C31" i="3"/>
  <c r="G30" i="3"/>
  <c r="F30" i="3"/>
  <c r="E30" i="3"/>
  <c r="D30" i="3"/>
  <c r="C30" i="3"/>
  <c r="G29" i="3"/>
  <c r="F29" i="3"/>
  <c r="E29" i="3"/>
  <c r="H29" i="3" s="1"/>
  <c r="D29" i="3"/>
  <c r="C29" i="3"/>
  <c r="H28" i="3"/>
  <c r="G28" i="3"/>
  <c r="F28" i="3"/>
  <c r="E28" i="3"/>
  <c r="D28" i="3"/>
  <c r="C28" i="3"/>
  <c r="G27" i="3"/>
  <c r="F27" i="3"/>
  <c r="E27" i="3"/>
  <c r="H27" i="3" s="1"/>
  <c r="D27" i="3"/>
  <c r="C27" i="3"/>
  <c r="G26" i="3"/>
  <c r="F26" i="3"/>
  <c r="E26" i="3"/>
  <c r="D26" i="3"/>
  <c r="C26" i="3"/>
  <c r="G25" i="3"/>
  <c r="F25" i="3"/>
  <c r="E25" i="3"/>
  <c r="H25" i="3" s="1"/>
  <c r="D25" i="3"/>
  <c r="C25" i="3"/>
  <c r="G24" i="3"/>
  <c r="F24" i="3"/>
  <c r="E24" i="3"/>
  <c r="D24" i="3"/>
  <c r="C24" i="3"/>
  <c r="G23" i="3"/>
  <c r="F23" i="3"/>
  <c r="E23" i="3"/>
  <c r="D23" i="3"/>
  <c r="C23" i="3"/>
  <c r="G22" i="3"/>
  <c r="F22" i="3"/>
  <c r="E22" i="3"/>
  <c r="D22" i="3"/>
  <c r="C22" i="3"/>
  <c r="G21" i="3"/>
  <c r="F21" i="3"/>
  <c r="E21" i="3"/>
  <c r="D21" i="3"/>
  <c r="C21" i="3"/>
  <c r="G20" i="3"/>
  <c r="F20" i="3"/>
  <c r="E20" i="3"/>
  <c r="H20" i="3" s="1"/>
  <c r="D20" i="3"/>
  <c r="C20" i="3"/>
  <c r="G19" i="3"/>
  <c r="F19" i="3"/>
  <c r="E19" i="3"/>
  <c r="D19" i="3"/>
  <c r="C19" i="3"/>
  <c r="G18" i="3"/>
  <c r="F18" i="3"/>
  <c r="E18" i="3"/>
  <c r="D18" i="3"/>
  <c r="H18" i="3" s="1"/>
  <c r="C18" i="3"/>
  <c r="G17" i="3"/>
  <c r="F17" i="3"/>
  <c r="E17" i="3"/>
  <c r="H17" i="3" s="1"/>
  <c r="D17" i="3"/>
  <c r="C17" i="3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F87" i="2"/>
  <c r="E87" i="2"/>
  <c r="F85" i="2"/>
  <c r="E85" i="2"/>
  <c r="H85" i="2" s="1"/>
  <c r="D85" i="2"/>
  <c r="F84" i="2"/>
  <c r="E84" i="2"/>
  <c r="H84" i="2" s="1"/>
  <c r="D84" i="2"/>
  <c r="F83" i="2"/>
  <c r="E83" i="2"/>
  <c r="D83" i="2"/>
  <c r="F82" i="2"/>
  <c r="E82" i="2"/>
  <c r="D82" i="2"/>
  <c r="F81" i="2"/>
  <c r="E81" i="2"/>
  <c r="D81" i="2"/>
  <c r="F80" i="2"/>
  <c r="E80" i="2"/>
  <c r="D80" i="2"/>
  <c r="F79" i="2"/>
  <c r="E79" i="2"/>
  <c r="H79" i="2" s="1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H69" i="2" s="1"/>
  <c r="D69" i="2"/>
  <c r="F68" i="2"/>
  <c r="E68" i="2"/>
  <c r="H68" i="2" s="1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H63" i="2" s="1"/>
  <c r="D63" i="2"/>
  <c r="F62" i="2"/>
  <c r="E62" i="2"/>
  <c r="H62" i="2" s="1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2" i="2"/>
  <c r="E52" i="2"/>
  <c r="F50" i="2"/>
  <c r="E50" i="2"/>
  <c r="H50" i="2" s="1"/>
  <c r="F49" i="2"/>
  <c r="E49" i="2"/>
  <c r="H49" i="2" s="1"/>
  <c r="F48" i="2"/>
  <c r="E48" i="2"/>
  <c r="H48" i="2" s="1"/>
  <c r="F47" i="2"/>
  <c r="E47" i="2"/>
  <c r="H47" i="2" s="1"/>
  <c r="F46" i="2"/>
  <c r="E46" i="2"/>
  <c r="H46" i="2" s="1"/>
  <c r="F45" i="2"/>
  <c r="E45" i="2"/>
  <c r="H45" i="2" s="1"/>
  <c r="F44" i="2"/>
  <c r="E44" i="2"/>
  <c r="H44" i="2" s="1"/>
  <c r="F43" i="2"/>
  <c r="E43" i="2"/>
  <c r="H43" i="2" s="1"/>
  <c r="F42" i="2"/>
  <c r="E42" i="2"/>
  <c r="H42" i="2" s="1"/>
  <c r="F41" i="2"/>
  <c r="E41" i="2"/>
  <c r="H41" i="2" s="1"/>
  <c r="F40" i="2"/>
  <c r="E40" i="2"/>
  <c r="H40" i="2" s="1"/>
  <c r="F39" i="2"/>
  <c r="E39" i="2"/>
  <c r="H39" i="2" s="1"/>
  <c r="F38" i="2"/>
  <c r="E38" i="2"/>
  <c r="H38" i="2" s="1"/>
  <c r="F37" i="2"/>
  <c r="E37" i="2"/>
  <c r="H37" i="2" s="1"/>
  <c r="F36" i="2"/>
  <c r="E36" i="2"/>
  <c r="H36" i="2" s="1"/>
  <c r="F35" i="2"/>
  <c r="E35" i="2"/>
  <c r="H35" i="2" s="1"/>
  <c r="F34" i="2"/>
  <c r="E34" i="2"/>
  <c r="H34" i="2" s="1"/>
  <c r="F33" i="2"/>
  <c r="E33" i="2"/>
  <c r="H33" i="2" s="1"/>
  <c r="F32" i="2"/>
  <c r="E32" i="2"/>
  <c r="H32" i="2" s="1"/>
  <c r="F31" i="2"/>
  <c r="E31" i="2"/>
  <c r="H31" i="2" s="1"/>
  <c r="F30" i="2"/>
  <c r="E30" i="2"/>
  <c r="H30" i="2" s="1"/>
  <c r="F29" i="2"/>
  <c r="E29" i="2"/>
  <c r="H29" i="2" s="1"/>
  <c r="F28" i="2"/>
  <c r="E28" i="2"/>
  <c r="H28" i="2" s="1"/>
  <c r="F27" i="2"/>
  <c r="E27" i="2"/>
  <c r="H27" i="2" s="1"/>
  <c r="F26" i="2"/>
  <c r="E26" i="2"/>
  <c r="H26" i="2" s="1"/>
  <c r="F25" i="2"/>
  <c r="E25" i="2"/>
  <c r="H25" i="2" s="1"/>
  <c r="F24" i="2"/>
  <c r="E24" i="2"/>
  <c r="H24" i="2" s="1"/>
  <c r="F23" i="2"/>
  <c r="E23" i="2"/>
  <c r="H23" i="2" s="1"/>
  <c r="F22" i="2"/>
  <c r="E22" i="2"/>
  <c r="H22" i="2" s="1"/>
  <c r="F21" i="2"/>
  <c r="E21" i="2"/>
  <c r="H21" i="2" s="1"/>
  <c r="F20" i="2"/>
  <c r="E20" i="2"/>
  <c r="H20" i="2" s="1"/>
  <c r="F19" i="2"/>
  <c r="E19" i="2"/>
  <c r="H19" i="2" s="1"/>
  <c r="F18" i="2"/>
  <c r="E18" i="2"/>
  <c r="H18" i="2" s="1"/>
  <c r="F17" i="2"/>
  <c r="E17" i="2"/>
  <c r="H17" i="2" s="1"/>
  <c r="D17" i="2"/>
  <c r="E14" i="2"/>
  <c r="F14" i="2"/>
  <c r="D14" i="2"/>
  <c r="AM89" i="7"/>
  <c r="AL89" i="7"/>
  <c r="AK89" i="7"/>
  <c r="AJ89" i="7"/>
  <c r="AI89" i="7"/>
  <c r="Z89" i="7"/>
  <c r="AM87" i="7"/>
  <c r="AL87" i="7"/>
  <c r="AK87" i="7"/>
  <c r="AJ87" i="7"/>
  <c r="AI87" i="7"/>
  <c r="AH87" i="7"/>
  <c r="AG87" i="7"/>
  <c r="AF87" i="7"/>
  <c r="AE87" i="7"/>
  <c r="AD87" i="7"/>
  <c r="Z87" i="7"/>
  <c r="Y87" i="7"/>
  <c r="AM85" i="7"/>
  <c r="AL85" i="7"/>
  <c r="AK85" i="7"/>
  <c r="AJ85" i="7"/>
  <c r="AI85" i="7"/>
  <c r="AH85" i="7"/>
  <c r="AG85" i="7"/>
  <c r="AF85" i="7"/>
  <c r="AE85" i="7"/>
  <c r="AD85" i="7"/>
  <c r="AC85" i="7"/>
  <c r="Z85" i="7"/>
  <c r="Y85" i="7"/>
  <c r="X85" i="7"/>
  <c r="AM84" i="7"/>
  <c r="AL84" i="7"/>
  <c r="AK84" i="7"/>
  <c r="AJ84" i="7"/>
  <c r="AI84" i="7"/>
  <c r="AH84" i="7"/>
  <c r="AG84" i="7"/>
  <c r="AF84" i="7"/>
  <c r="AE84" i="7"/>
  <c r="AD84" i="7"/>
  <c r="AC84" i="7"/>
  <c r="Z84" i="7"/>
  <c r="Y84" i="7"/>
  <c r="X84" i="7"/>
  <c r="AM83" i="7"/>
  <c r="AL83" i="7"/>
  <c r="AK83" i="7"/>
  <c r="AJ83" i="7"/>
  <c r="AI83" i="7"/>
  <c r="AH83" i="7"/>
  <c r="AG83" i="7"/>
  <c r="AF83" i="7"/>
  <c r="AE83" i="7"/>
  <c r="AD83" i="7"/>
  <c r="AC83" i="7"/>
  <c r="Z83" i="7"/>
  <c r="Y83" i="7"/>
  <c r="X83" i="7"/>
  <c r="AM82" i="7"/>
  <c r="AL82" i="7"/>
  <c r="AK82" i="7"/>
  <c r="AJ82" i="7"/>
  <c r="AI82" i="7"/>
  <c r="AH82" i="7"/>
  <c r="AG82" i="7"/>
  <c r="AF82" i="7"/>
  <c r="AE82" i="7"/>
  <c r="AD82" i="7"/>
  <c r="AC82" i="7"/>
  <c r="Z82" i="7"/>
  <c r="Y82" i="7"/>
  <c r="X82" i="7"/>
  <c r="AM81" i="7"/>
  <c r="AL81" i="7"/>
  <c r="AK81" i="7"/>
  <c r="AJ81" i="7"/>
  <c r="AI81" i="7"/>
  <c r="AH81" i="7"/>
  <c r="AG81" i="7"/>
  <c r="AF81" i="7"/>
  <c r="AE81" i="7"/>
  <c r="AD81" i="7"/>
  <c r="AC81" i="7"/>
  <c r="Z81" i="7"/>
  <c r="Y81" i="7"/>
  <c r="X81" i="7"/>
  <c r="AM80" i="7"/>
  <c r="AL80" i="7"/>
  <c r="AK80" i="7"/>
  <c r="AJ80" i="7"/>
  <c r="AI80" i="7"/>
  <c r="AH80" i="7"/>
  <c r="AG80" i="7"/>
  <c r="AF80" i="7"/>
  <c r="AE80" i="7"/>
  <c r="AD80" i="7"/>
  <c r="AC80" i="7"/>
  <c r="Z80" i="7"/>
  <c r="Y80" i="7"/>
  <c r="X80" i="7"/>
  <c r="AM79" i="7"/>
  <c r="AL79" i="7"/>
  <c r="AK79" i="7"/>
  <c r="AJ79" i="7"/>
  <c r="AI79" i="7"/>
  <c r="AH79" i="7"/>
  <c r="AG79" i="7"/>
  <c r="AF79" i="7"/>
  <c r="AE79" i="7"/>
  <c r="AD79" i="7"/>
  <c r="AC79" i="7"/>
  <c r="Z79" i="7"/>
  <c r="Y79" i="7"/>
  <c r="X79" i="7"/>
  <c r="AM78" i="7"/>
  <c r="AL78" i="7"/>
  <c r="AK78" i="7"/>
  <c r="AJ78" i="7"/>
  <c r="AI78" i="7"/>
  <c r="AH78" i="7"/>
  <c r="AG78" i="7"/>
  <c r="AF78" i="7"/>
  <c r="AE78" i="7"/>
  <c r="AD78" i="7"/>
  <c r="AC78" i="7"/>
  <c r="Z78" i="7"/>
  <c r="Y78" i="7"/>
  <c r="X78" i="7"/>
  <c r="AM77" i="7"/>
  <c r="AL77" i="7"/>
  <c r="AK77" i="7"/>
  <c r="AJ77" i="7"/>
  <c r="AI77" i="7"/>
  <c r="AH77" i="7"/>
  <c r="AG77" i="7"/>
  <c r="AF77" i="7"/>
  <c r="AE77" i="7"/>
  <c r="AD77" i="7"/>
  <c r="AC77" i="7"/>
  <c r="Z77" i="7"/>
  <c r="Y77" i="7"/>
  <c r="AB77" i="7" s="1"/>
  <c r="X77" i="7"/>
  <c r="AM76" i="7"/>
  <c r="AL76" i="7"/>
  <c r="AK76" i="7"/>
  <c r="AJ76" i="7"/>
  <c r="AI76" i="7"/>
  <c r="AH76" i="7"/>
  <c r="AG76" i="7"/>
  <c r="AF76" i="7"/>
  <c r="AE76" i="7"/>
  <c r="AD76" i="7"/>
  <c r="AC76" i="7"/>
  <c r="Z76" i="7"/>
  <c r="Y76" i="7"/>
  <c r="X76" i="7"/>
  <c r="AM75" i="7"/>
  <c r="AL75" i="7"/>
  <c r="AK75" i="7"/>
  <c r="AJ75" i="7"/>
  <c r="AI75" i="7"/>
  <c r="AH75" i="7"/>
  <c r="AG75" i="7"/>
  <c r="AF75" i="7"/>
  <c r="AE75" i="7"/>
  <c r="AD75" i="7"/>
  <c r="AC75" i="7"/>
  <c r="Z75" i="7"/>
  <c r="Y75" i="7"/>
  <c r="X75" i="7"/>
  <c r="AM74" i="7"/>
  <c r="AL74" i="7"/>
  <c r="AK74" i="7"/>
  <c r="AJ74" i="7"/>
  <c r="AI74" i="7"/>
  <c r="AH74" i="7"/>
  <c r="AG74" i="7"/>
  <c r="AF74" i="7"/>
  <c r="AE74" i="7"/>
  <c r="AD74" i="7"/>
  <c r="AC74" i="7"/>
  <c r="Z74" i="7"/>
  <c r="Y74" i="7"/>
  <c r="X74" i="7"/>
  <c r="AM73" i="7"/>
  <c r="AL73" i="7"/>
  <c r="AK73" i="7"/>
  <c r="AJ73" i="7"/>
  <c r="AI73" i="7"/>
  <c r="AH73" i="7"/>
  <c r="AG73" i="7"/>
  <c r="AF73" i="7"/>
  <c r="AE73" i="7"/>
  <c r="AD73" i="7"/>
  <c r="AC73" i="7"/>
  <c r="Z73" i="7"/>
  <c r="Y73" i="7"/>
  <c r="X73" i="7"/>
  <c r="AM72" i="7"/>
  <c r="AL72" i="7"/>
  <c r="AK72" i="7"/>
  <c r="AJ72" i="7"/>
  <c r="AI72" i="7"/>
  <c r="AH72" i="7"/>
  <c r="AG72" i="7"/>
  <c r="AF72" i="7"/>
  <c r="AE72" i="7"/>
  <c r="AD72" i="7"/>
  <c r="AC72" i="7"/>
  <c r="Z72" i="7"/>
  <c r="Y72" i="7"/>
  <c r="X72" i="7"/>
  <c r="AM71" i="7"/>
  <c r="AL71" i="7"/>
  <c r="AK71" i="7"/>
  <c r="AJ71" i="7"/>
  <c r="AI71" i="7"/>
  <c r="AH71" i="7"/>
  <c r="AG71" i="7"/>
  <c r="AF71" i="7"/>
  <c r="AE71" i="7"/>
  <c r="AD71" i="7"/>
  <c r="AC71" i="7"/>
  <c r="Z71" i="7"/>
  <c r="Y71" i="7"/>
  <c r="X71" i="7"/>
  <c r="AM70" i="7"/>
  <c r="AL70" i="7"/>
  <c r="AK70" i="7"/>
  <c r="AJ70" i="7"/>
  <c r="AI70" i="7"/>
  <c r="AH70" i="7"/>
  <c r="AG70" i="7"/>
  <c r="AF70" i="7"/>
  <c r="AE70" i="7"/>
  <c r="AD70" i="7"/>
  <c r="AC70" i="7"/>
  <c r="Z70" i="7"/>
  <c r="Y70" i="7"/>
  <c r="X70" i="7"/>
  <c r="AM69" i="7"/>
  <c r="AL69" i="7"/>
  <c r="AK69" i="7"/>
  <c r="AJ69" i="7"/>
  <c r="AI69" i="7"/>
  <c r="AH69" i="7"/>
  <c r="AG69" i="7"/>
  <c r="AF69" i="7"/>
  <c r="AE69" i="7"/>
  <c r="AD69" i="7"/>
  <c r="AC69" i="7"/>
  <c r="Z69" i="7"/>
  <c r="Y69" i="7"/>
  <c r="AB69" i="7" s="1"/>
  <c r="X69" i="7"/>
  <c r="AM68" i="7"/>
  <c r="AL68" i="7"/>
  <c r="AK68" i="7"/>
  <c r="AJ68" i="7"/>
  <c r="AI68" i="7"/>
  <c r="AH68" i="7"/>
  <c r="AG68" i="7"/>
  <c r="AF68" i="7"/>
  <c r="AE68" i="7"/>
  <c r="AD68" i="7"/>
  <c r="AC68" i="7"/>
  <c r="Z68" i="7"/>
  <c r="Y68" i="7"/>
  <c r="X68" i="7"/>
  <c r="AM67" i="7"/>
  <c r="AL67" i="7"/>
  <c r="AK67" i="7"/>
  <c r="AJ67" i="7"/>
  <c r="AI67" i="7"/>
  <c r="AH67" i="7"/>
  <c r="AG67" i="7"/>
  <c r="AF67" i="7"/>
  <c r="AE67" i="7"/>
  <c r="AD67" i="7"/>
  <c r="AC67" i="7"/>
  <c r="Z67" i="7"/>
  <c r="Y67" i="7"/>
  <c r="X67" i="7"/>
  <c r="AM66" i="7"/>
  <c r="AL66" i="7"/>
  <c r="AK66" i="7"/>
  <c r="AJ66" i="7"/>
  <c r="AI66" i="7"/>
  <c r="AH66" i="7"/>
  <c r="AG66" i="7"/>
  <c r="AF66" i="7"/>
  <c r="AE66" i="7"/>
  <c r="AD66" i="7"/>
  <c r="AC66" i="7"/>
  <c r="Z66" i="7"/>
  <c r="Y66" i="7"/>
  <c r="X66" i="7"/>
  <c r="AM65" i="7"/>
  <c r="AL65" i="7"/>
  <c r="AK65" i="7"/>
  <c r="AJ65" i="7"/>
  <c r="AI65" i="7"/>
  <c r="AH65" i="7"/>
  <c r="AG65" i="7"/>
  <c r="AF65" i="7"/>
  <c r="AE65" i="7"/>
  <c r="AD65" i="7"/>
  <c r="AC65" i="7"/>
  <c r="Z65" i="7"/>
  <c r="Y65" i="7"/>
  <c r="X65" i="7"/>
  <c r="AM64" i="7"/>
  <c r="AL64" i="7"/>
  <c r="AK64" i="7"/>
  <c r="AJ64" i="7"/>
  <c r="AI64" i="7"/>
  <c r="AH64" i="7"/>
  <c r="AG64" i="7"/>
  <c r="AF64" i="7"/>
  <c r="AE64" i="7"/>
  <c r="AD64" i="7"/>
  <c r="AC64" i="7"/>
  <c r="Z64" i="7"/>
  <c r="Y64" i="7"/>
  <c r="X64" i="7"/>
  <c r="AM63" i="7"/>
  <c r="AL63" i="7"/>
  <c r="AK63" i="7"/>
  <c r="AJ63" i="7"/>
  <c r="AI63" i="7"/>
  <c r="AH63" i="7"/>
  <c r="AG63" i="7"/>
  <c r="AF63" i="7"/>
  <c r="AE63" i="7"/>
  <c r="AD63" i="7"/>
  <c r="AC63" i="7"/>
  <c r="Z63" i="7"/>
  <c r="Y63" i="7"/>
  <c r="X63" i="7"/>
  <c r="AM62" i="7"/>
  <c r="AL62" i="7"/>
  <c r="AK62" i="7"/>
  <c r="AJ62" i="7"/>
  <c r="AI62" i="7"/>
  <c r="AH62" i="7"/>
  <c r="AG62" i="7"/>
  <c r="AF62" i="7"/>
  <c r="AE62" i="7"/>
  <c r="AD62" i="7"/>
  <c r="AC62" i="7"/>
  <c r="Z62" i="7"/>
  <c r="Y62" i="7"/>
  <c r="X62" i="7"/>
  <c r="AM61" i="7"/>
  <c r="AL61" i="7"/>
  <c r="AK61" i="7"/>
  <c r="AJ61" i="7"/>
  <c r="AI61" i="7"/>
  <c r="AH61" i="7"/>
  <c r="AG61" i="7"/>
  <c r="AF61" i="7"/>
  <c r="AE61" i="7"/>
  <c r="AD61" i="7"/>
  <c r="AC61" i="7"/>
  <c r="Z61" i="7"/>
  <c r="Y61" i="7"/>
  <c r="AB61" i="7" s="1"/>
  <c r="X61" i="7"/>
  <c r="AM60" i="7"/>
  <c r="AL60" i="7"/>
  <c r="AK60" i="7"/>
  <c r="AJ60" i="7"/>
  <c r="AI60" i="7"/>
  <c r="AH60" i="7"/>
  <c r="AG60" i="7"/>
  <c r="AF60" i="7"/>
  <c r="AE60" i="7"/>
  <c r="AD60" i="7"/>
  <c r="AC60" i="7"/>
  <c r="Z60" i="7"/>
  <c r="Y60" i="7"/>
  <c r="X60" i="7"/>
  <c r="AM59" i="7"/>
  <c r="AL59" i="7"/>
  <c r="AK59" i="7"/>
  <c r="AJ59" i="7"/>
  <c r="AI59" i="7"/>
  <c r="AH59" i="7"/>
  <c r="AG59" i="7"/>
  <c r="AF59" i="7"/>
  <c r="AE59" i="7"/>
  <c r="AD59" i="7"/>
  <c r="AC59" i="7"/>
  <c r="Z59" i="7"/>
  <c r="Y59" i="7"/>
  <c r="X59" i="7"/>
  <c r="AM58" i="7"/>
  <c r="AL58" i="7"/>
  <c r="AK58" i="7"/>
  <c r="AJ58" i="7"/>
  <c r="AI58" i="7"/>
  <c r="AH58" i="7"/>
  <c r="AG58" i="7"/>
  <c r="AF58" i="7"/>
  <c r="AE58" i="7"/>
  <c r="AD58" i="7"/>
  <c r="AC58" i="7"/>
  <c r="Z58" i="7"/>
  <c r="Y58" i="7"/>
  <c r="X58" i="7"/>
  <c r="AM57" i="7"/>
  <c r="AL57" i="7"/>
  <c r="AK57" i="7"/>
  <c r="AJ57" i="7"/>
  <c r="AI57" i="7"/>
  <c r="AH57" i="7"/>
  <c r="AG57" i="7"/>
  <c r="AF57" i="7"/>
  <c r="AE57" i="7"/>
  <c r="AD57" i="7"/>
  <c r="AC57" i="7"/>
  <c r="Z57" i="7"/>
  <c r="Y57" i="7"/>
  <c r="X57" i="7"/>
  <c r="AM56" i="7"/>
  <c r="AL56" i="7"/>
  <c r="AK56" i="7"/>
  <c r="AJ56" i="7"/>
  <c r="AI56" i="7"/>
  <c r="AH56" i="7"/>
  <c r="AG56" i="7"/>
  <c r="AF56" i="7"/>
  <c r="AE56" i="7"/>
  <c r="AD56" i="7"/>
  <c r="AC56" i="7"/>
  <c r="Z56" i="7"/>
  <c r="Y56" i="7"/>
  <c r="X56" i="7"/>
  <c r="AM55" i="7"/>
  <c r="AL55" i="7"/>
  <c r="AK55" i="7"/>
  <c r="AJ55" i="7"/>
  <c r="AI55" i="7"/>
  <c r="AH55" i="7"/>
  <c r="AG55" i="7"/>
  <c r="AF55" i="7"/>
  <c r="AE55" i="7"/>
  <c r="AD55" i="7"/>
  <c r="AC55" i="7"/>
  <c r="Z55" i="7"/>
  <c r="Y55" i="7"/>
  <c r="X55" i="7"/>
  <c r="AM54" i="7"/>
  <c r="AL54" i="7"/>
  <c r="AK54" i="7"/>
  <c r="AJ54" i="7"/>
  <c r="AI54" i="7"/>
  <c r="AH54" i="7"/>
  <c r="AG54" i="7"/>
  <c r="AF54" i="7"/>
  <c r="AE54" i="7"/>
  <c r="AD54" i="7"/>
  <c r="AC54" i="7"/>
  <c r="Z54" i="7"/>
  <c r="Y54" i="7"/>
  <c r="X54" i="7"/>
  <c r="AM52" i="7"/>
  <c r="AL52" i="7"/>
  <c r="AK52" i="7"/>
  <c r="AJ52" i="7"/>
  <c r="AI52" i="7"/>
  <c r="AH52" i="7"/>
  <c r="AG52" i="7"/>
  <c r="AF52" i="7"/>
  <c r="AE52" i="7"/>
  <c r="AD52" i="7"/>
  <c r="Z52" i="7"/>
  <c r="Y52" i="7"/>
  <c r="AM50" i="7"/>
  <c r="AL50" i="7"/>
  <c r="AK50" i="7"/>
  <c r="AJ50" i="7"/>
  <c r="AI50" i="7"/>
  <c r="AH50" i="7"/>
  <c r="AG50" i="7"/>
  <c r="AF50" i="7"/>
  <c r="AE50" i="7"/>
  <c r="AD50" i="7"/>
  <c r="AC50" i="7"/>
  <c r="Z50" i="7"/>
  <c r="Y50" i="7"/>
  <c r="AB50" i="7" s="1"/>
  <c r="X50" i="7"/>
  <c r="AM49" i="7"/>
  <c r="AL49" i="7"/>
  <c r="AK49" i="7"/>
  <c r="AJ49" i="7"/>
  <c r="AI49" i="7"/>
  <c r="AH49" i="7"/>
  <c r="AG49" i="7"/>
  <c r="AF49" i="7"/>
  <c r="AE49" i="7"/>
  <c r="AD49" i="7"/>
  <c r="AC49" i="7"/>
  <c r="Z49" i="7"/>
  <c r="Y49" i="7"/>
  <c r="X49" i="7"/>
  <c r="AM48" i="7"/>
  <c r="AL48" i="7"/>
  <c r="AK48" i="7"/>
  <c r="AJ48" i="7"/>
  <c r="AI48" i="7"/>
  <c r="AH48" i="7"/>
  <c r="AG48" i="7"/>
  <c r="AF48" i="7"/>
  <c r="AE48" i="7"/>
  <c r="AD48" i="7"/>
  <c r="AC48" i="7"/>
  <c r="AO48" i="7" s="1"/>
  <c r="Z48" i="7"/>
  <c r="Y48" i="7"/>
  <c r="X48" i="7"/>
  <c r="AM47" i="7"/>
  <c r="AL47" i="7"/>
  <c r="AK47" i="7"/>
  <c r="AJ47" i="7"/>
  <c r="AI47" i="7"/>
  <c r="AH47" i="7"/>
  <c r="AG47" i="7"/>
  <c r="AF47" i="7"/>
  <c r="AE47" i="7"/>
  <c r="AD47" i="7"/>
  <c r="AC47" i="7"/>
  <c r="Z47" i="7"/>
  <c r="Y47" i="7"/>
  <c r="X47" i="7"/>
  <c r="AM46" i="7"/>
  <c r="AL46" i="7"/>
  <c r="AK46" i="7"/>
  <c r="AJ46" i="7"/>
  <c r="AI46" i="7"/>
  <c r="AH46" i="7"/>
  <c r="AG46" i="7"/>
  <c r="AF46" i="7"/>
  <c r="AE46" i="7"/>
  <c r="AD46" i="7"/>
  <c r="AC46" i="7"/>
  <c r="Z46" i="7"/>
  <c r="Y46" i="7"/>
  <c r="X46" i="7"/>
  <c r="AM45" i="7"/>
  <c r="AL45" i="7"/>
  <c r="AK45" i="7"/>
  <c r="AJ45" i="7"/>
  <c r="AI45" i="7"/>
  <c r="AH45" i="7"/>
  <c r="AG45" i="7"/>
  <c r="AF45" i="7"/>
  <c r="AE45" i="7"/>
  <c r="AD45" i="7"/>
  <c r="AC45" i="7"/>
  <c r="Z45" i="7"/>
  <c r="Y45" i="7"/>
  <c r="X45" i="7"/>
  <c r="AM44" i="7"/>
  <c r="AL44" i="7"/>
  <c r="AK44" i="7"/>
  <c r="AJ44" i="7"/>
  <c r="AI44" i="7"/>
  <c r="AH44" i="7"/>
  <c r="AG44" i="7"/>
  <c r="AF44" i="7"/>
  <c r="AE44" i="7"/>
  <c r="AD44" i="7"/>
  <c r="AC44" i="7"/>
  <c r="Z44" i="7"/>
  <c r="Y44" i="7"/>
  <c r="X44" i="7"/>
  <c r="AM43" i="7"/>
  <c r="AL43" i="7"/>
  <c r="AK43" i="7"/>
  <c r="AJ43" i="7"/>
  <c r="AI43" i="7"/>
  <c r="AH43" i="7"/>
  <c r="AG43" i="7"/>
  <c r="AF43" i="7"/>
  <c r="AE43" i="7"/>
  <c r="AD43" i="7"/>
  <c r="AC43" i="7"/>
  <c r="Z43" i="7"/>
  <c r="Y43" i="7"/>
  <c r="X43" i="7"/>
  <c r="AM42" i="7"/>
  <c r="AL42" i="7"/>
  <c r="AK42" i="7"/>
  <c r="AJ42" i="7"/>
  <c r="AI42" i="7"/>
  <c r="AH42" i="7"/>
  <c r="AG42" i="7"/>
  <c r="AF42" i="7"/>
  <c r="AE42" i="7"/>
  <c r="AD42" i="7"/>
  <c r="AC42" i="7"/>
  <c r="Z42" i="7"/>
  <c r="Y42" i="7"/>
  <c r="AB42" i="7" s="1"/>
  <c r="X42" i="7"/>
  <c r="AM41" i="7"/>
  <c r="AL41" i="7"/>
  <c r="AK41" i="7"/>
  <c r="AJ41" i="7"/>
  <c r="AI41" i="7"/>
  <c r="AH41" i="7"/>
  <c r="AG41" i="7"/>
  <c r="AF41" i="7"/>
  <c r="AE41" i="7"/>
  <c r="AD41" i="7"/>
  <c r="AC41" i="7"/>
  <c r="Z41" i="7"/>
  <c r="Y41" i="7"/>
  <c r="X41" i="7"/>
  <c r="AM40" i="7"/>
  <c r="AL40" i="7"/>
  <c r="AK40" i="7"/>
  <c r="AJ40" i="7"/>
  <c r="AI40" i="7"/>
  <c r="AH40" i="7"/>
  <c r="AG40" i="7"/>
  <c r="AF40" i="7"/>
  <c r="AE40" i="7"/>
  <c r="AD40" i="7"/>
  <c r="AC40" i="7"/>
  <c r="Z40" i="7"/>
  <c r="Y40" i="7"/>
  <c r="X40" i="7"/>
  <c r="AM39" i="7"/>
  <c r="AL39" i="7"/>
  <c r="AK39" i="7"/>
  <c r="AJ39" i="7"/>
  <c r="AI39" i="7"/>
  <c r="AH39" i="7"/>
  <c r="AG39" i="7"/>
  <c r="AF39" i="7"/>
  <c r="AE39" i="7"/>
  <c r="AD39" i="7"/>
  <c r="AC39" i="7"/>
  <c r="Z39" i="7"/>
  <c r="Y39" i="7"/>
  <c r="X39" i="7"/>
  <c r="AM38" i="7"/>
  <c r="AL38" i="7"/>
  <c r="AK38" i="7"/>
  <c r="AJ38" i="7"/>
  <c r="AI38" i="7"/>
  <c r="AH38" i="7"/>
  <c r="AG38" i="7"/>
  <c r="AF38" i="7"/>
  <c r="AE38" i="7"/>
  <c r="AD38" i="7"/>
  <c r="AC38" i="7"/>
  <c r="Z38" i="7"/>
  <c r="Y38" i="7"/>
  <c r="X38" i="7"/>
  <c r="AM37" i="7"/>
  <c r="AL37" i="7"/>
  <c r="AK37" i="7"/>
  <c r="AJ37" i="7"/>
  <c r="AI37" i="7"/>
  <c r="AH37" i="7"/>
  <c r="AG37" i="7"/>
  <c r="AF37" i="7"/>
  <c r="AE37" i="7"/>
  <c r="AD37" i="7"/>
  <c r="AC37" i="7"/>
  <c r="Z37" i="7"/>
  <c r="Y37" i="7"/>
  <c r="X37" i="7"/>
  <c r="AM36" i="7"/>
  <c r="AL36" i="7"/>
  <c r="AK36" i="7"/>
  <c r="AJ36" i="7"/>
  <c r="AI36" i="7"/>
  <c r="AH36" i="7"/>
  <c r="AG36" i="7"/>
  <c r="AF36" i="7"/>
  <c r="AE36" i="7"/>
  <c r="AD36" i="7"/>
  <c r="AC36" i="7"/>
  <c r="Z36" i="7"/>
  <c r="Y36" i="7"/>
  <c r="AB36" i="7" s="1"/>
  <c r="X36" i="7"/>
  <c r="AM35" i="7"/>
  <c r="AL35" i="7"/>
  <c r="AK35" i="7"/>
  <c r="AJ35" i="7"/>
  <c r="AI35" i="7"/>
  <c r="AH35" i="7"/>
  <c r="AG35" i="7"/>
  <c r="AF35" i="7"/>
  <c r="AE35" i="7"/>
  <c r="AD35" i="7"/>
  <c r="AC35" i="7"/>
  <c r="Z35" i="7"/>
  <c r="Y35" i="7"/>
  <c r="AB35" i="7" s="1"/>
  <c r="X35" i="7"/>
  <c r="AM34" i="7"/>
  <c r="AL34" i="7"/>
  <c r="AK34" i="7"/>
  <c r="AJ34" i="7"/>
  <c r="AI34" i="7"/>
  <c r="AH34" i="7"/>
  <c r="AG34" i="7"/>
  <c r="AF34" i="7"/>
  <c r="AE34" i="7"/>
  <c r="AD34" i="7"/>
  <c r="AC34" i="7"/>
  <c r="Z34" i="7"/>
  <c r="Y34" i="7"/>
  <c r="AB34" i="7" s="1"/>
  <c r="X34" i="7"/>
  <c r="AM33" i="7"/>
  <c r="AL33" i="7"/>
  <c r="AK33" i="7"/>
  <c r="AJ33" i="7"/>
  <c r="AI33" i="7"/>
  <c r="AH33" i="7"/>
  <c r="AG33" i="7"/>
  <c r="AF33" i="7"/>
  <c r="AE33" i="7"/>
  <c r="AD33" i="7"/>
  <c r="AC33" i="7"/>
  <c r="Z33" i="7"/>
  <c r="Y33" i="7"/>
  <c r="X33" i="7"/>
  <c r="AM32" i="7"/>
  <c r="AL32" i="7"/>
  <c r="AK32" i="7"/>
  <c r="AJ32" i="7"/>
  <c r="AI32" i="7"/>
  <c r="AH32" i="7"/>
  <c r="AG32" i="7"/>
  <c r="AF32" i="7"/>
  <c r="AE32" i="7"/>
  <c r="AD32" i="7"/>
  <c r="AC32" i="7"/>
  <c r="Z32" i="7"/>
  <c r="Y32" i="7"/>
  <c r="X32" i="7"/>
  <c r="AM31" i="7"/>
  <c r="AL31" i="7"/>
  <c r="AK31" i="7"/>
  <c r="AJ31" i="7"/>
  <c r="AI31" i="7"/>
  <c r="AH31" i="7"/>
  <c r="AG31" i="7"/>
  <c r="AF31" i="7"/>
  <c r="AE31" i="7"/>
  <c r="AD31" i="7"/>
  <c r="AC31" i="7"/>
  <c r="Z31" i="7"/>
  <c r="Y31" i="7"/>
  <c r="X31" i="7"/>
  <c r="AM30" i="7"/>
  <c r="AL30" i="7"/>
  <c r="AK30" i="7"/>
  <c r="AJ30" i="7"/>
  <c r="AI30" i="7"/>
  <c r="AH30" i="7"/>
  <c r="AG30" i="7"/>
  <c r="AF30" i="7"/>
  <c r="AE30" i="7"/>
  <c r="AD30" i="7"/>
  <c r="AC30" i="7"/>
  <c r="Z30" i="7"/>
  <c r="Y30" i="7"/>
  <c r="X30" i="7"/>
  <c r="AM29" i="7"/>
  <c r="AL29" i="7"/>
  <c r="AK29" i="7"/>
  <c r="AJ29" i="7"/>
  <c r="AI29" i="7"/>
  <c r="AH29" i="7"/>
  <c r="AG29" i="7"/>
  <c r="AF29" i="7"/>
  <c r="AE29" i="7"/>
  <c r="AD29" i="7"/>
  <c r="AC29" i="7"/>
  <c r="Z29" i="7"/>
  <c r="Y29" i="7"/>
  <c r="X29" i="7"/>
  <c r="AM28" i="7"/>
  <c r="AL28" i="7"/>
  <c r="AK28" i="7"/>
  <c r="AJ28" i="7"/>
  <c r="AI28" i="7"/>
  <c r="AH28" i="7"/>
  <c r="AG28" i="7"/>
  <c r="AF28" i="7"/>
  <c r="AE28" i="7"/>
  <c r="AD28" i="7"/>
  <c r="AC28" i="7"/>
  <c r="Z28" i="7"/>
  <c r="Y28" i="7"/>
  <c r="AB28" i="7" s="1"/>
  <c r="X28" i="7"/>
  <c r="AM27" i="7"/>
  <c r="AL27" i="7"/>
  <c r="AK27" i="7"/>
  <c r="AJ27" i="7"/>
  <c r="AI27" i="7"/>
  <c r="AH27" i="7"/>
  <c r="AG27" i="7"/>
  <c r="AF27" i="7"/>
  <c r="AE27" i="7"/>
  <c r="AD27" i="7"/>
  <c r="AC27" i="7"/>
  <c r="Z27" i="7"/>
  <c r="Y27" i="7"/>
  <c r="AB27" i="7" s="1"/>
  <c r="X27" i="7"/>
  <c r="AM26" i="7"/>
  <c r="AL26" i="7"/>
  <c r="AK26" i="7"/>
  <c r="AJ26" i="7"/>
  <c r="AI26" i="7"/>
  <c r="AH26" i="7"/>
  <c r="AG26" i="7"/>
  <c r="AF26" i="7"/>
  <c r="AE26" i="7"/>
  <c r="AD26" i="7"/>
  <c r="AC26" i="7"/>
  <c r="Z26" i="7"/>
  <c r="Y26" i="7"/>
  <c r="AB26" i="7" s="1"/>
  <c r="X26" i="7"/>
  <c r="AM25" i="7"/>
  <c r="AL25" i="7"/>
  <c r="AK25" i="7"/>
  <c r="AJ25" i="7"/>
  <c r="AI25" i="7"/>
  <c r="AH25" i="7"/>
  <c r="AG25" i="7"/>
  <c r="AF25" i="7"/>
  <c r="AE25" i="7"/>
  <c r="AD25" i="7"/>
  <c r="AC25" i="7"/>
  <c r="Z25" i="7"/>
  <c r="Y25" i="7"/>
  <c r="X25" i="7"/>
  <c r="AM24" i="7"/>
  <c r="AL24" i="7"/>
  <c r="AK24" i="7"/>
  <c r="AJ24" i="7"/>
  <c r="AI24" i="7"/>
  <c r="AH24" i="7"/>
  <c r="AG24" i="7"/>
  <c r="AF24" i="7"/>
  <c r="AE24" i="7"/>
  <c r="AD24" i="7"/>
  <c r="AC24" i="7"/>
  <c r="Z24" i="7"/>
  <c r="Y24" i="7"/>
  <c r="X24" i="7"/>
  <c r="AM23" i="7"/>
  <c r="AL23" i="7"/>
  <c r="AK23" i="7"/>
  <c r="AJ23" i="7"/>
  <c r="AI23" i="7"/>
  <c r="AH23" i="7"/>
  <c r="AG23" i="7"/>
  <c r="AF23" i="7"/>
  <c r="AE23" i="7"/>
  <c r="AD23" i="7"/>
  <c r="AC23" i="7"/>
  <c r="Z23" i="7"/>
  <c r="Y23" i="7"/>
  <c r="X23" i="7"/>
  <c r="AM22" i="7"/>
  <c r="AL22" i="7"/>
  <c r="AK22" i="7"/>
  <c r="AJ22" i="7"/>
  <c r="AI22" i="7"/>
  <c r="AH22" i="7"/>
  <c r="AG22" i="7"/>
  <c r="AF22" i="7"/>
  <c r="AE22" i="7"/>
  <c r="AD22" i="7"/>
  <c r="AC22" i="7"/>
  <c r="Z22" i="7"/>
  <c r="Y22" i="7"/>
  <c r="X22" i="7"/>
  <c r="AM21" i="7"/>
  <c r="AL21" i="7"/>
  <c r="AK21" i="7"/>
  <c r="AJ21" i="7"/>
  <c r="AI21" i="7"/>
  <c r="AH21" i="7"/>
  <c r="AG21" i="7"/>
  <c r="AF21" i="7"/>
  <c r="AE21" i="7"/>
  <c r="AD21" i="7"/>
  <c r="AC21" i="7"/>
  <c r="Z21" i="7"/>
  <c r="Y21" i="7"/>
  <c r="X21" i="7"/>
  <c r="AM20" i="7"/>
  <c r="AL20" i="7"/>
  <c r="AK20" i="7"/>
  <c r="AJ20" i="7"/>
  <c r="AI20" i="7"/>
  <c r="AH20" i="7"/>
  <c r="AG20" i="7"/>
  <c r="AF20" i="7"/>
  <c r="AE20" i="7"/>
  <c r="AD20" i="7"/>
  <c r="AC20" i="7"/>
  <c r="Z20" i="7"/>
  <c r="Y20" i="7"/>
  <c r="X20" i="7"/>
  <c r="AM19" i="7"/>
  <c r="AL19" i="7"/>
  <c r="AK19" i="7"/>
  <c r="AJ19" i="7"/>
  <c r="AI19" i="7"/>
  <c r="AH19" i="7"/>
  <c r="AG19" i="7"/>
  <c r="AF19" i="7"/>
  <c r="AE19" i="7"/>
  <c r="AD19" i="7"/>
  <c r="AC19" i="7"/>
  <c r="Z19" i="7"/>
  <c r="Y19" i="7"/>
  <c r="AB19" i="7" s="1"/>
  <c r="X19" i="7"/>
  <c r="AM18" i="7"/>
  <c r="AL18" i="7"/>
  <c r="AK18" i="7"/>
  <c r="AJ18" i="7"/>
  <c r="AI18" i="7"/>
  <c r="AH18" i="7"/>
  <c r="AG18" i="7"/>
  <c r="AF18" i="7"/>
  <c r="AE18" i="7"/>
  <c r="AD18" i="7"/>
  <c r="AC18" i="7"/>
  <c r="Z18" i="7"/>
  <c r="Y18" i="7"/>
  <c r="AB18" i="7" s="1"/>
  <c r="X18" i="7"/>
  <c r="AM17" i="7"/>
  <c r="AL17" i="7"/>
  <c r="AK17" i="7"/>
  <c r="AJ17" i="7"/>
  <c r="AI17" i="7"/>
  <c r="AH17" i="7"/>
  <c r="AG17" i="7"/>
  <c r="AF17" i="7"/>
  <c r="AE17" i="7"/>
  <c r="AD17" i="7"/>
  <c r="Z17" i="7"/>
  <c r="Y17" i="7"/>
  <c r="X17" i="7"/>
  <c r="H91" i="7"/>
  <c r="F14" i="7"/>
  <c r="E14" i="7"/>
  <c r="H14" i="7" s="1"/>
  <c r="D14" i="7"/>
  <c r="H94" i="6"/>
  <c r="H95" i="6"/>
  <c r="H94" i="5"/>
  <c r="H93" i="5"/>
  <c r="H95" i="3"/>
  <c r="H94" i="3"/>
  <c r="H93" i="3"/>
  <c r="H91" i="3"/>
  <c r="H94" i="2"/>
  <c r="H93" i="2"/>
  <c r="I87" i="7"/>
  <c r="D87" i="7" s="1"/>
  <c r="V77" i="3"/>
  <c r="V14" i="3"/>
  <c r="V80" i="3" s="1"/>
  <c r="AB17" i="3"/>
  <c r="AC17" i="2"/>
  <c r="AB67" i="7" l="1"/>
  <c r="H63" i="7"/>
  <c r="H71" i="7"/>
  <c r="H79" i="7"/>
  <c r="H60" i="7"/>
  <c r="H68" i="7"/>
  <c r="H72" i="7"/>
  <c r="H76" i="7"/>
  <c r="H84" i="7"/>
  <c r="AO64" i="7"/>
  <c r="AO80" i="7"/>
  <c r="AB75" i="7"/>
  <c r="H59" i="7"/>
  <c r="H83" i="7"/>
  <c r="H80" i="7"/>
  <c r="AB85" i="7"/>
  <c r="H87" i="7"/>
  <c r="H64" i="7"/>
  <c r="AB59" i="7"/>
  <c r="AB83" i="7"/>
  <c r="H55" i="7"/>
  <c r="H67" i="7"/>
  <c r="H75" i="7"/>
  <c r="H56" i="7"/>
  <c r="AB60" i="7"/>
  <c r="AB68" i="7"/>
  <c r="AB76" i="7"/>
  <c r="AB84" i="7"/>
  <c r="H54" i="7"/>
  <c r="H58" i="7"/>
  <c r="H62" i="7"/>
  <c r="H66" i="7"/>
  <c r="H70" i="7"/>
  <c r="H74" i="7"/>
  <c r="H78" i="7"/>
  <c r="H82" i="7"/>
  <c r="U87" i="7"/>
  <c r="U89" i="7" s="1"/>
  <c r="H29" i="7"/>
  <c r="AO31" i="7"/>
  <c r="AO47" i="7"/>
  <c r="H18" i="7"/>
  <c r="H22" i="7"/>
  <c r="H26" i="7"/>
  <c r="H30" i="7"/>
  <c r="H34" i="7"/>
  <c r="H38" i="7"/>
  <c r="H42" i="7"/>
  <c r="H46" i="7"/>
  <c r="H50" i="7"/>
  <c r="H49" i="7"/>
  <c r="H21" i="7"/>
  <c r="H45" i="7"/>
  <c r="AB44" i="7"/>
  <c r="H17" i="7"/>
  <c r="H25" i="7"/>
  <c r="H33" i="7"/>
  <c r="H37" i="7"/>
  <c r="H41" i="7"/>
  <c r="AO32" i="7"/>
  <c r="AB20" i="7"/>
  <c r="AB43" i="7"/>
  <c r="AB71" i="7"/>
  <c r="AO79" i="7"/>
  <c r="AB41" i="7"/>
  <c r="AB58" i="7"/>
  <c r="AB32" i="7"/>
  <c r="AB65" i="7"/>
  <c r="AB73" i="7"/>
  <c r="AB31" i="7"/>
  <c r="AB72" i="7"/>
  <c r="AB22" i="7"/>
  <c r="AB38" i="7"/>
  <c r="AB46" i="7"/>
  <c r="AB55" i="7"/>
  <c r="AB29" i="7"/>
  <c r="AB37" i="7"/>
  <c r="AB62" i="7"/>
  <c r="AB78" i="7"/>
  <c r="AB49" i="7"/>
  <c r="AB66" i="7"/>
  <c r="AB17" i="7"/>
  <c r="AB24" i="7"/>
  <c r="AB81" i="7"/>
  <c r="AB23" i="7"/>
  <c r="AB63" i="7"/>
  <c r="AO30" i="7"/>
  <c r="AB54" i="7"/>
  <c r="AB70" i="7"/>
  <c r="AO29" i="7"/>
  <c r="AO45" i="7"/>
  <c r="AO62" i="7"/>
  <c r="AO78" i="7"/>
  <c r="AB25" i="7"/>
  <c r="AB33" i="7"/>
  <c r="AB82" i="7"/>
  <c r="AB40" i="7"/>
  <c r="AB57" i="7"/>
  <c r="AB39" i="7"/>
  <c r="AB56" i="7"/>
  <c r="AB79" i="7"/>
  <c r="AB45" i="7"/>
  <c r="AB74" i="7"/>
  <c r="AB48" i="7"/>
  <c r="AB47" i="7"/>
  <c r="AB64" i="7"/>
  <c r="AB80" i="7"/>
  <c r="AB30" i="7"/>
  <c r="AB21" i="7"/>
  <c r="AO46" i="7"/>
  <c r="AO63" i="7"/>
  <c r="AO28" i="7"/>
  <c r="AO44" i="7"/>
  <c r="AO61" i="7"/>
  <c r="AO77" i="7"/>
  <c r="H54" i="6"/>
  <c r="H58" i="6"/>
  <c r="H62" i="6"/>
  <c r="H66" i="6"/>
  <c r="H70" i="6"/>
  <c r="H74" i="6"/>
  <c r="H78" i="6"/>
  <c r="H82" i="6"/>
  <c r="H55" i="6"/>
  <c r="H59" i="6"/>
  <c r="H75" i="6"/>
  <c r="H79" i="6"/>
  <c r="H83" i="6"/>
  <c r="H71" i="6"/>
  <c r="H84" i="6"/>
  <c r="H67" i="6"/>
  <c r="H63" i="6"/>
  <c r="H57" i="6"/>
  <c r="H61" i="6"/>
  <c r="H65" i="6"/>
  <c r="H69" i="6"/>
  <c r="H73" i="6"/>
  <c r="H77" i="6"/>
  <c r="H81" i="6"/>
  <c r="H37" i="6"/>
  <c r="H19" i="6"/>
  <c r="H23" i="6"/>
  <c r="H31" i="6"/>
  <c r="H35" i="6"/>
  <c r="H47" i="6"/>
  <c r="H20" i="6"/>
  <c r="H24" i="6"/>
  <c r="H40" i="6"/>
  <c r="H44" i="6"/>
  <c r="H48" i="6"/>
  <c r="H21" i="6"/>
  <c r="H25" i="6"/>
  <c r="H33" i="6"/>
  <c r="H49" i="6"/>
  <c r="H43" i="6"/>
  <c r="H36" i="6"/>
  <c r="H29" i="6"/>
  <c r="H27" i="6"/>
  <c r="H28" i="6"/>
  <c r="H41" i="6"/>
  <c r="H17" i="6"/>
  <c r="H39" i="6"/>
  <c r="H32" i="6"/>
  <c r="H45" i="6"/>
  <c r="H57" i="5"/>
  <c r="H65" i="5"/>
  <c r="H73" i="5"/>
  <c r="H77" i="5"/>
  <c r="H54" i="5"/>
  <c r="H70" i="5"/>
  <c r="H78" i="5"/>
  <c r="H85" i="5"/>
  <c r="H61" i="5"/>
  <c r="H69" i="5"/>
  <c r="H81" i="5"/>
  <c r="H66" i="5"/>
  <c r="H74" i="5"/>
  <c r="H82" i="5"/>
  <c r="H55" i="5"/>
  <c r="H59" i="5"/>
  <c r="H63" i="5"/>
  <c r="H67" i="5"/>
  <c r="H71" i="5"/>
  <c r="H75" i="5"/>
  <c r="H79" i="5"/>
  <c r="H83" i="5"/>
  <c r="H58" i="5"/>
  <c r="H62" i="5"/>
  <c r="H19" i="5"/>
  <c r="H27" i="5"/>
  <c r="H39" i="5"/>
  <c r="H43" i="5"/>
  <c r="H47" i="5"/>
  <c r="H20" i="5"/>
  <c r="H24" i="5"/>
  <c r="H28" i="5"/>
  <c r="H36" i="5"/>
  <c r="H40" i="5"/>
  <c r="H48" i="5"/>
  <c r="H35" i="5"/>
  <c r="H32" i="5"/>
  <c r="H31" i="5"/>
  <c r="H17" i="5"/>
  <c r="H21" i="5"/>
  <c r="H25" i="5"/>
  <c r="H29" i="5"/>
  <c r="H33" i="5"/>
  <c r="H37" i="5"/>
  <c r="H41" i="5"/>
  <c r="H45" i="5"/>
  <c r="H49" i="5"/>
  <c r="H23" i="5"/>
  <c r="H44" i="5"/>
  <c r="H67" i="9"/>
  <c r="H83" i="9"/>
  <c r="H66" i="9"/>
  <c r="H82" i="9"/>
  <c r="H59" i="9"/>
  <c r="H72" i="9"/>
  <c r="H75" i="9"/>
  <c r="H57" i="9"/>
  <c r="H73" i="9"/>
  <c r="H56" i="9"/>
  <c r="H71" i="9"/>
  <c r="H70" i="9"/>
  <c r="H69" i="9"/>
  <c r="H68" i="9"/>
  <c r="H84" i="9"/>
  <c r="H64" i="9"/>
  <c r="H80" i="9"/>
  <c r="H58" i="9"/>
  <c r="H74" i="9"/>
  <c r="H55" i="9"/>
  <c r="H54" i="9"/>
  <c r="H85" i="9"/>
  <c r="H62" i="9"/>
  <c r="H78" i="9"/>
  <c r="H61" i="9"/>
  <c r="H77" i="9"/>
  <c r="H36" i="9"/>
  <c r="H17" i="9"/>
  <c r="H48" i="9"/>
  <c r="H31" i="9"/>
  <c r="H47" i="9"/>
  <c r="H30" i="9"/>
  <c r="H46" i="9"/>
  <c r="H29" i="9"/>
  <c r="H45" i="9"/>
  <c r="H28" i="9"/>
  <c r="H44" i="9"/>
  <c r="H33" i="9"/>
  <c r="H25" i="9"/>
  <c r="H41" i="9"/>
  <c r="H21" i="9"/>
  <c r="H35" i="9"/>
  <c r="H18" i="9"/>
  <c r="H50" i="9"/>
  <c r="H42" i="9"/>
  <c r="H24" i="9"/>
  <c r="H40" i="9"/>
  <c r="H37" i="9"/>
  <c r="H20" i="9"/>
  <c r="H19" i="9"/>
  <c r="H52" i="9"/>
  <c r="H34" i="9"/>
  <c r="H49" i="9"/>
  <c r="H32" i="9"/>
  <c r="H26" i="9"/>
  <c r="H39" i="9"/>
  <c r="AO73" i="9"/>
  <c r="AO35" i="9"/>
  <c r="AO26" i="9"/>
  <c r="AO42" i="9"/>
  <c r="X50" i="9"/>
  <c r="X20" i="9"/>
  <c r="AO63" i="9"/>
  <c r="AO78" i="9"/>
  <c r="AO39" i="9"/>
  <c r="AO61" i="9"/>
  <c r="AO76" i="9"/>
  <c r="AO30" i="9"/>
  <c r="AO46" i="9"/>
  <c r="AO68" i="9"/>
  <c r="AO84" i="9"/>
  <c r="AO29" i="9"/>
  <c r="AO45" i="9"/>
  <c r="AO64" i="9"/>
  <c r="AO80" i="9"/>
  <c r="AO79" i="9"/>
  <c r="Y50" i="9"/>
  <c r="AB50" i="9" s="1"/>
  <c r="AB14" i="9"/>
  <c r="AO62" i="9"/>
  <c r="AO23" i="9"/>
  <c r="AO77" i="9"/>
  <c r="AO60" i="9"/>
  <c r="AO28" i="9"/>
  <c r="AO44" i="9"/>
  <c r="AO66" i="9"/>
  <c r="AO82" i="9"/>
  <c r="H70" i="2"/>
  <c r="H60" i="2"/>
  <c r="H71" i="2"/>
  <c r="H61" i="2"/>
  <c r="H77" i="2"/>
  <c r="H58" i="2"/>
  <c r="H74" i="2"/>
  <c r="H64" i="2"/>
  <c r="H80" i="2"/>
  <c r="H65" i="2"/>
  <c r="H76" i="2"/>
  <c r="H55" i="2"/>
  <c r="H66" i="2"/>
  <c r="H82" i="2"/>
  <c r="H56" i="2"/>
  <c r="H72" i="2"/>
  <c r="H67" i="2"/>
  <c r="H83" i="2"/>
  <c r="H78" i="2"/>
  <c r="H57" i="2"/>
  <c r="H73" i="2"/>
  <c r="H59" i="2"/>
  <c r="H75" i="2"/>
  <c r="H54" i="2"/>
  <c r="H81" i="2"/>
  <c r="H14" i="2"/>
  <c r="Y89" i="7"/>
  <c r="AO60" i="7"/>
  <c r="AO76" i="7"/>
  <c r="AO27" i="7"/>
  <c r="AO43" i="7"/>
  <c r="AO59" i="7"/>
  <c r="AO75" i="7"/>
  <c r="AO67" i="9"/>
  <c r="AO83" i="9"/>
  <c r="AO57" i="9"/>
  <c r="AO56" i="9"/>
  <c r="AO72" i="9"/>
  <c r="AO55" i="9"/>
  <c r="AO71" i="9"/>
  <c r="AO38" i="9"/>
  <c r="AO59" i="9"/>
  <c r="AO75" i="9"/>
  <c r="AO58" i="9"/>
  <c r="AO74" i="9"/>
  <c r="AO54" i="9"/>
  <c r="AO70" i="9"/>
  <c r="AO69" i="9"/>
  <c r="AO85" i="9"/>
  <c r="AO22" i="9"/>
  <c r="AO19" i="9"/>
  <c r="AO18" i="9"/>
  <c r="AO34" i="9"/>
  <c r="AO50" i="9"/>
  <c r="AO31" i="9"/>
  <c r="AO47" i="9"/>
  <c r="AO25" i="9"/>
  <c r="AO41" i="9"/>
  <c r="AO24" i="9"/>
  <c r="AO40" i="9"/>
  <c r="AO21" i="9"/>
  <c r="AO37" i="9"/>
  <c r="AO20" i="9"/>
  <c r="AO36" i="9"/>
  <c r="AO33" i="9"/>
  <c r="AO49" i="9"/>
  <c r="AO17" i="9"/>
  <c r="AO32" i="9"/>
  <c r="AO48" i="9"/>
  <c r="Z35" i="9"/>
  <c r="I89" i="9"/>
  <c r="D89" i="9" s="1"/>
  <c r="W87" i="9"/>
  <c r="F89" i="9"/>
  <c r="F96" i="9" s="1"/>
  <c r="F89" i="5"/>
  <c r="AO26" i="7"/>
  <c r="AO58" i="7"/>
  <c r="AO74" i="7"/>
  <c r="AO25" i="7"/>
  <c r="AO41" i="7"/>
  <c r="AO57" i="7"/>
  <c r="AO73" i="7"/>
  <c r="AO24" i="7"/>
  <c r="AO40" i="7"/>
  <c r="AO56" i="7"/>
  <c r="AO72" i="7"/>
  <c r="AO23" i="7"/>
  <c r="AO39" i="7"/>
  <c r="AO55" i="7"/>
  <c r="AO71" i="7"/>
  <c r="AO54" i="7"/>
  <c r="AO70" i="7"/>
  <c r="AO21" i="7"/>
  <c r="AO37" i="7"/>
  <c r="AO69" i="7"/>
  <c r="AO20" i="7"/>
  <c r="AO68" i="7"/>
  <c r="AO84" i="7"/>
  <c r="AO19" i="7"/>
  <c r="AO35" i="7"/>
  <c r="AO67" i="7"/>
  <c r="AO83" i="7"/>
  <c r="AO18" i="7"/>
  <c r="AO34" i="7"/>
  <c r="AO50" i="7"/>
  <c r="AO66" i="7"/>
  <c r="AO82" i="7"/>
  <c r="AO42" i="7"/>
  <c r="AO17" i="7"/>
  <c r="AO22" i="7"/>
  <c r="AO38" i="7"/>
  <c r="AO85" i="7"/>
  <c r="AO36" i="7"/>
  <c r="AO33" i="7"/>
  <c r="AO49" i="7"/>
  <c r="AO65" i="7"/>
  <c r="AO81" i="7"/>
  <c r="X87" i="7"/>
  <c r="AB87" i="7" s="1"/>
  <c r="C87" i="7"/>
  <c r="AC87" i="7"/>
  <c r="AO87" i="7" s="1"/>
  <c r="F89" i="6"/>
  <c r="Z21" i="9"/>
  <c r="AF87" i="9"/>
  <c r="Z18" i="9"/>
  <c r="Z24" i="9"/>
  <c r="Z45" i="9"/>
  <c r="Z19" i="9"/>
  <c r="Z32" i="9"/>
  <c r="H61" i="3"/>
  <c r="H80" i="3"/>
  <c r="H57" i="3"/>
  <c r="H76" i="3"/>
  <c r="H84" i="3"/>
  <c r="H70" i="3"/>
  <c r="V79" i="3"/>
  <c r="H24" i="3"/>
  <c r="H35" i="3"/>
  <c r="V35" i="3"/>
  <c r="H23" i="3"/>
  <c r="V43" i="3"/>
  <c r="V45" i="3"/>
  <c r="V69" i="3"/>
  <c r="H19" i="3"/>
  <c r="H33" i="3"/>
  <c r="B44" i="8"/>
  <c r="F89" i="2"/>
  <c r="B86" i="8"/>
  <c r="W75" i="7"/>
  <c r="W56" i="7"/>
  <c r="W62" i="7"/>
  <c r="W85" i="7"/>
  <c r="AM87" i="9"/>
  <c r="AL52" i="9"/>
  <c r="AM52" i="9"/>
  <c r="H30" i="3"/>
  <c r="H39" i="3"/>
  <c r="H45" i="3"/>
  <c r="H64" i="3"/>
  <c r="H73" i="3"/>
  <c r="H79" i="3"/>
  <c r="V21" i="3"/>
  <c r="V55" i="3"/>
  <c r="H21" i="3"/>
  <c r="H38" i="3"/>
  <c r="H47" i="3"/>
  <c r="H55" i="3"/>
  <c r="H81" i="3"/>
  <c r="V19" i="3"/>
  <c r="V85" i="3"/>
  <c r="H26" i="3"/>
  <c r="H60" i="3"/>
  <c r="H69" i="3"/>
  <c r="H75" i="3"/>
  <c r="V29" i="3"/>
  <c r="V63" i="3"/>
  <c r="H46" i="3"/>
  <c r="V27" i="3"/>
  <c r="V61" i="3"/>
  <c r="H77" i="3"/>
  <c r="H83" i="3"/>
  <c r="V37" i="3"/>
  <c r="V71" i="3"/>
  <c r="H22" i="3"/>
  <c r="H31" i="3"/>
  <c r="H37" i="3"/>
  <c r="H56" i="3"/>
  <c r="H65" i="3"/>
  <c r="H71" i="3"/>
  <c r="Z48" i="9"/>
  <c r="X87" i="9"/>
  <c r="Z17" i="9"/>
  <c r="Z29" i="9"/>
  <c r="Z23" i="9"/>
  <c r="Z43" i="9"/>
  <c r="AC52" i="9"/>
  <c r="AK52" i="9"/>
  <c r="Z40" i="9"/>
  <c r="AD87" i="9"/>
  <c r="AL87" i="9"/>
  <c r="AL89" i="9" s="1"/>
  <c r="AD52" i="9"/>
  <c r="Y18" i="9"/>
  <c r="Z27" i="9"/>
  <c r="Z37" i="9"/>
  <c r="AE87" i="9"/>
  <c r="E89" i="7"/>
  <c r="AF89" i="7"/>
  <c r="W63" i="7"/>
  <c r="W69" i="7"/>
  <c r="W76" i="7"/>
  <c r="W81" i="7"/>
  <c r="W87" i="7"/>
  <c r="W57" i="7"/>
  <c r="W64" i="7"/>
  <c r="W70" i="7"/>
  <c r="W82" i="7"/>
  <c r="W58" i="7"/>
  <c r="W71" i="7"/>
  <c r="W77" i="7"/>
  <c r="W59" i="7"/>
  <c r="W65" i="7"/>
  <c r="W72" i="7"/>
  <c r="W78" i="7"/>
  <c r="W83" i="7"/>
  <c r="W60" i="7"/>
  <c r="W66" i="7"/>
  <c r="W79" i="7"/>
  <c r="W54" i="7"/>
  <c r="W67" i="7"/>
  <c r="W73" i="7"/>
  <c r="W84" i="7"/>
  <c r="W55" i="7"/>
  <c r="W61" i="7"/>
  <c r="W68" i="7"/>
  <c r="W74" i="7"/>
  <c r="W80" i="7"/>
  <c r="AJ87" i="9"/>
  <c r="AI52" i="9"/>
  <c r="Z22" i="9"/>
  <c r="Z30" i="9"/>
  <c r="Z38" i="9"/>
  <c r="Z46" i="9"/>
  <c r="Z25" i="9"/>
  <c r="Z33" i="9"/>
  <c r="Z41" i="9"/>
  <c r="Z49" i="9"/>
  <c r="Z20" i="9"/>
  <c r="Z28" i="9"/>
  <c r="Z36" i="9"/>
  <c r="Z44" i="9"/>
  <c r="Z31" i="9"/>
  <c r="Z39" i="9"/>
  <c r="Z47" i="9"/>
  <c r="Z26" i="9"/>
  <c r="Z34" i="9"/>
  <c r="Z42" i="9"/>
  <c r="Z50" i="9"/>
  <c r="AI87" i="9"/>
  <c r="AI89" i="9" s="1"/>
  <c r="V24" i="3"/>
  <c r="V32" i="3"/>
  <c r="V40" i="3"/>
  <c r="V48" i="3"/>
  <c r="V58" i="3"/>
  <c r="V66" i="3"/>
  <c r="V74" i="3"/>
  <c r="V82" i="3"/>
  <c r="V18" i="3"/>
  <c r="V26" i="3"/>
  <c r="V34" i="3"/>
  <c r="V42" i="3"/>
  <c r="V50" i="3"/>
  <c r="V60" i="3"/>
  <c r="V68" i="3"/>
  <c r="V76" i="3"/>
  <c r="V84" i="3"/>
  <c r="V23" i="3"/>
  <c r="V31" i="3"/>
  <c r="V39" i="3"/>
  <c r="V47" i="3"/>
  <c r="V57" i="3"/>
  <c r="V65" i="3"/>
  <c r="V73" i="3"/>
  <c r="V81" i="3"/>
  <c r="V20" i="3"/>
  <c r="V28" i="3"/>
  <c r="V36" i="3"/>
  <c r="V44" i="3"/>
  <c r="V54" i="3"/>
  <c r="V62" i="3"/>
  <c r="V70" i="3"/>
  <c r="V78" i="3"/>
  <c r="V25" i="3"/>
  <c r="V33" i="3"/>
  <c r="V41" i="3"/>
  <c r="V49" i="3"/>
  <c r="V59" i="3"/>
  <c r="V67" i="3"/>
  <c r="V75" i="3"/>
  <c r="V83" i="3"/>
  <c r="V17" i="3"/>
  <c r="V22" i="3"/>
  <c r="V30" i="3"/>
  <c r="V38" i="3"/>
  <c r="V46" i="3"/>
  <c r="V56" i="3"/>
  <c r="V64" i="3"/>
  <c r="V72" i="3"/>
  <c r="N14" i="8"/>
  <c r="N16" i="8"/>
  <c r="Q16" i="8" s="1"/>
  <c r="N18" i="8"/>
  <c r="Q18" i="8" s="1"/>
  <c r="N20" i="8"/>
  <c r="Q20" i="8" s="1"/>
  <c r="N25" i="8"/>
  <c r="Q25" i="8" s="1"/>
  <c r="N27" i="8"/>
  <c r="Q27" i="8" s="1"/>
  <c r="N33" i="8"/>
  <c r="Q33" i="8" s="1"/>
  <c r="N35" i="8"/>
  <c r="Q35" i="8" s="1"/>
  <c r="N41" i="8"/>
  <c r="Q41" i="8" s="1"/>
  <c r="N46" i="8"/>
  <c r="Q46" i="8" s="1"/>
  <c r="N48" i="8"/>
  <c r="Q48" i="8" s="1"/>
  <c r="N54" i="8"/>
  <c r="Q54" i="8" s="1"/>
  <c r="N56" i="8"/>
  <c r="Q56" i="8" s="1"/>
  <c r="N58" i="8"/>
  <c r="Q58" i="8" s="1"/>
  <c r="N60" i="8"/>
  <c r="Q60" i="8" s="1"/>
  <c r="N62" i="8"/>
  <c r="Q62" i="8" s="1"/>
  <c r="N64" i="8"/>
  <c r="Q64" i="8" s="1"/>
  <c r="N66" i="8"/>
  <c r="Q66" i="8" s="1"/>
  <c r="N68" i="8"/>
  <c r="Q68" i="8" s="1"/>
  <c r="N70" i="8"/>
  <c r="Q70" i="8" s="1"/>
  <c r="N72" i="8"/>
  <c r="Q72" i="8" s="1"/>
  <c r="N74" i="8"/>
  <c r="Q74" i="8" s="1"/>
  <c r="N76" i="8"/>
  <c r="Q76" i="8" s="1"/>
  <c r="N78" i="8"/>
  <c r="Q78" i="8" s="1"/>
  <c r="N80" i="8"/>
  <c r="Q80" i="8" s="1"/>
  <c r="N82" i="8"/>
  <c r="Q82" i="8" s="1"/>
  <c r="N84" i="8"/>
  <c r="Q84" i="8" s="1"/>
  <c r="N23" i="8"/>
  <c r="Q23" i="8" s="1"/>
  <c r="N31" i="8"/>
  <c r="Q31" i="8" s="1"/>
  <c r="N39" i="8"/>
  <c r="Q39" i="8" s="1"/>
  <c r="N49" i="8"/>
  <c r="Q49" i="8" s="1"/>
  <c r="N57" i="8"/>
  <c r="Q57" i="8" s="1"/>
  <c r="N65" i="8"/>
  <c r="Q65" i="8" s="1"/>
  <c r="N73" i="8"/>
  <c r="Q73" i="8" s="1"/>
  <c r="N81" i="8"/>
  <c r="Q81" i="8" s="1"/>
  <c r="N52" i="8"/>
  <c r="Q52" i="8" s="1"/>
  <c r="N17" i="8"/>
  <c r="Q17" i="8" s="1"/>
  <c r="N19" i="8"/>
  <c r="Q19" i="8" s="1"/>
  <c r="N21" i="8"/>
  <c r="Q21" i="8" s="1"/>
  <c r="N22" i="8"/>
  <c r="Q22" i="8" s="1"/>
  <c r="N24" i="8"/>
  <c r="Q24" i="8" s="1"/>
  <c r="N26" i="8"/>
  <c r="Q26" i="8" s="1"/>
  <c r="N28" i="8"/>
  <c r="Q28" i="8" s="1"/>
  <c r="N29" i="8"/>
  <c r="Q29" i="8" s="1"/>
  <c r="N30" i="8"/>
  <c r="Q30" i="8" s="1"/>
  <c r="N32" i="8"/>
  <c r="Q32" i="8" s="1"/>
  <c r="N34" i="8"/>
  <c r="Q34" i="8" s="1"/>
  <c r="N36" i="8"/>
  <c r="Q36" i="8" s="1"/>
  <c r="N37" i="8"/>
  <c r="Q37" i="8" s="1"/>
  <c r="N38" i="8"/>
  <c r="Q38" i="8" s="1"/>
  <c r="N40" i="8"/>
  <c r="Q40" i="8" s="1"/>
  <c r="N42" i="8"/>
  <c r="Q42" i="8" s="1"/>
  <c r="N47" i="8"/>
  <c r="Q47" i="8" s="1"/>
  <c r="N51" i="8"/>
  <c r="Q51" i="8" s="1"/>
  <c r="N53" i="8"/>
  <c r="Q53" i="8" s="1"/>
  <c r="N55" i="8"/>
  <c r="Q55" i="8" s="1"/>
  <c r="N59" i="8"/>
  <c r="Q59" i="8" s="1"/>
  <c r="N61" i="8"/>
  <c r="Q61" i="8" s="1"/>
  <c r="N63" i="8"/>
  <c r="Q63" i="8" s="1"/>
  <c r="N67" i="8"/>
  <c r="Q67" i="8" s="1"/>
  <c r="N69" i="8"/>
  <c r="Q69" i="8" s="1"/>
  <c r="N71" i="8"/>
  <c r="Q71" i="8" s="1"/>
  <c r="N75" i="8"/>
  <c r="Q75" i="8" s="1"/>
  <c r="N77" i="8"/>
  <c r="Q77" i="8" s="1"/>
  <c r="N79" i="8"/>
  <c r="Q79" i="8" s="1"/>
  <c r="N83" i="8"/>
  <c r="Q83" i="8" s="1"/>
  <c r="AE52" i="9"/>
  <c r="E87" i="9"/>
  <c r="H87" i="9" s="1"/>
  <c r="AF52" i="9"/>
  <c r="AG52" i="9"/>
  <c r="Y17" i="9"/>
  <c r="AH52" i="9"/>
  <c r="AG87" i="9"/>
  <c r="D87" i="9"/>
  <c r="Y19" i="9"/>
  <c r="AB19" i="9" s="1"/>
  <c r="AH87" i="9"/>
  <c r="AJ52" i="9"/>
  <c r="C52" i="9"/>
  <c r="AC87" i="9"/>
  <c r="AK87" i="9"/>
  <c r="Y87" i="9"/>
  <c r="X52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8" i="9"/>
  <c r="X69" i="9"/>
  <c r="X70" i="9"/>
  <c r="X71" i="9"/>
  <c r="X72" i="9"/>
  <c r="X73" i="9"/>
  <c r="X74" i="9"/>
  <c r="X75" i="9"/>
  <c r="X76" i="9"/>
  <c r="X77" i="9"/>
  <c r="X78" i="9"/>
  <c r="X79" i="9"/>
  <c r="X80" i="9"/>
  <c r="X81" i="9"/>
  <c r="X82" i="9"/>
  <c r="X83" i="9"/>
  <c r="X84" i="9"/>
  <c r="X85" i="9"/>
  <c r="Z87" i="9"/>
  <c r="E89" i="9"/>
  <c r="Y52" i="9"/>
  <c r="Y54" i="9"/>
  <c r="AB54" i="9" s="1"/>
  <c r="Y55" i="9"/>
  <c r="AB55" i="9" s="1"/>
  <c r="Y56" i="9"/>
  <c r="AB56" i="9" s="1"/>
  <c r="Y57" i="9"/>
  <c r="Y58" i="9"/>
  <c r="Y59" i="9"/>
  <c r="Y60" i="9"/>
  <c r="AB60" i="9" s="1"/>
  <c r="Y61" i="9"/>
  <c r="AB61" i="9" s="1"/>
  <c r="Y62" i="9"/>
  <c r="Y63" i="9"/>
  <c r="AB63" i="9" s="1"/>
  <c r="Y64" i="9"/>
  <c r="AB64" i="9" s="1"/>
  <c r="Y65" i="9"/>
  <c r="Y66" i="9"/>
  <c r="Y67" i="9"/>
  <c r="Y68" i="9"/>
  <c r="AB68" i="9" s="1"/>
  <c r="Y69" i="9"/>
  <c r="AB69" i="9" s="1"/>
  <c r="Y70" i="9"/>
  <c r="AB70" i="9" s="1"/>
  <c r="Y71" i="9"/>
  <c r="AB71" i="9" s="1"/>
  <c r="Y72" i="9"/>
  <c r="AB72" i="9" s="1"/>
  <c r="Y73" i="9"/>
  <c r="Y74" i="9"/>
  <c r="Y75" i="9"/>
  <c r="Y76" i="9"/>
  <c r="AB76" i="9" s="1"/>
  <c r="Y77" i="9"/>
  <c r="AB77" i="9" s="1"/>
  <c r="Y78" i="9"/>
  <c r="Y79" i="9"/>
  <c r="AB79" i="9" s="1"/>
  <c r="Y80" i="9"/>
  <c r="AB80" i="9" s="1"/>
  <c r="Y81" i="9"/>
  <c r="Y82" i="9"/>
  <c r="Y83" i="9"/>
  <c r="Y84" i="9"/>
  <c r="AB84" i="9" s="1"/>
  <c r="Y85" i="9"/>
  <c r="AB85" i="9" s="1"/>
  <c r="C87" i="9"/>
  <c r="X17" i="9"/>
  <c r="X18" i="9"/>
  <c r="X19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Z52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Y20" i="9"/>
  <c r="AB20" i="9" s="1"/>
  <c r="Y21" i="9"/>
  <c r="Y22" i="9"/>
  <c r="Y23" i="9"/>
  <c r="Y24" i="9"/>
  <c r="Y25" i="9"/>
  <c r="Y26" i="9"/>
  <c r="Y27" i="9"/>
  <c r="Y28" i="9"/>
  <c r="Y29" i="9"/>
  <c r="Y30" i="9"/>
  <c r="AB30" i="9" s="1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AB46" i="9" s="1"/>
  <c r="Y47" i="9"/>
  <c r="Y48" i="9"/>
  <c r="Y49" i="9"/>
  <c r="F96" i="7"/>
  <c r="G96" i="7"/>
  <c r="AB78" i="9" l="1"/>
  <c r="AB62" i="9"/>
  <c r="AB75" i="9"/>
  <c r="AB59" i="9"/>
  <c r="AB74" i="9"/>
  <c r="AB58" i="9"/>
  <c r="AB73" i="9"/>
  <c r="AB57" i="9"/>
  <c r="AB45" i="9"/>
  <c r="AB28" i="9"/>
  <c r="AB29" i="9"/>
  <c r="AB44" i="9"/>
  <c r="AB17" i="9"/>
  <c r="AB34" i="9"/>
  <c r="AB52" i="9"/>
  <c r="H89" i="9"/>
  <c r="AB36" i="9"/>
  <c r="AB18" i="9"/>
  <c r="AB27" i="9"/>
  <c r="AB42" i="9"/>
  <c r="AB25" i="9"/>
  <c r="AB24" i="9"/>
  <c r="AB39" i="9"/>
  <c r="AB22" i="9"/>
  <c r="AB21" i="9"/>
  <c r="AB48" i="9"/>
  <c r="AB32" i="9"/>
  <c r="AB83" i="9"/>
  <c r="AB67" i="9"/>
  <c r="AB31" i="9"/>
  <c r="AB82" i="9"/>
  <c r="AB66" i="9"/>
  <c r="AB43" i="9"/>
  <c r="AB26" i="9"/>
  <c r="AB41" i="9"/>
  <c r="AB40" i="9"/>
  <c r="AB23" i="9"/>
  <c r="AB38" i="9"/>
  <c r="AB37" i="9"/>
  <c r="AB35" i="9"/>
  <c r="AB49" i="9"/>
  <c r="AB33" i="9"/>
  <c r="AB47" i="9"/>
  <c r="AB81" i="9"/>
  <c r="AB65" i="9"/>
  <c r="AB87" i="9"/>
  <c r="AO87" i="9"/>
  <c r="AF89" i="9"/>
  <c r="AO52" i="9"/>
  <c r="AJ89" i="9"/>
  <c r="D96" i="9"/>
  <c r="AH89" i="9"/>
  <c r="AM89" i="9"/>
  <c r="AK89" i="9"/>
  <c r="AD89" i="9"/>
  <c r="AC89" i="9"/>
  <c r="AE89" i="9"/>
  <c r="B88" i="8"/>
  <c r="X89" i="9"/>
  <c r="W89" i="9"/>
  <c r="N44" i="8"/>
  <c r="Q44" i="8" s="1"/>
  <c r="P65" i="8"/>
  <c r="P52" i="8"/>
  <c r="P33" i="8"/>
  <c r="P57" i="8"/>
  <c r="P31" i="8"/>
  <c r="P82" i="8"/>
  <c r="P46" i="8"/>
  <c r="P27" i="8"/>
  <c r="P53" i="8"/>
  <c r="P83" i="8"/>
  <c r="P78" i="8"/>
  <c r="P71" i="8"/>
  <c r="P51" i="8"/>
  <c r="P17" i="8"/>
  <c r="P23" i="8"/>
  <c r="P40" i="8"/>
  <c r="P75" i="8"/>
  <c r="AG89" i="9"/>
  <c r="Z89" i="9"/>
  <c r="Y89" i="9"/>
  <c r="E96" i="9"/>
  <c r="AA89" i="9"/>
  <c r="C89" i="9"/>
  <c r="C96" i="9" s="1"/>
  <c r="E96" i="7"/>
  <c r="P30" i="8"/>
  <c r="P81" i="8"/>
  <c r="P21" i="8"/>
  <c r="P77" i="8"/>
  <c r="P32" i="8"/>
  <c r="P68" i="8"/>
  <c r="P19" i="8"/>
  <c r="P42" i="8"/>
  <c r="P34" i="8"/>
  <c r="P26" i="8"/>
  <c r="P24" i="8"/>
  <c r="P72" i="8"/>
  <c r="P70" i="8"/>
  <c r="P16" i="8"/>
  <c r="P73" i="8"/>
  <c r="P39" i="8"/>
  <c r="P56" i="8"/>
  <c r="P55" i="8"/>
  <c r="P18" i="8"/>
  <c r="P38" i="8"/>
  <c r="P22" i="8"/>
  <c r="P29" i="8"/>
  <c r="P80" i="8"/>
  <c r="P66" i="8"/>
  <c r="P79" i="8"/>
  <c r="P54" i="8"/>
  <c r="P20" i="8"/>
  <c r="P60" i="8"/>
  <c r="P49" i="8"/>
  <c r="P76" i="8"/>
  <c r="P63" i="8"/>
  <c r="P47" i="8"/>
  <c r="P28" i="8"/>
  <c r="P36" i="8"/>
  <c r="P74" i="8"/>
  <c r="P62" i="8"/>
  <c r="P59" i="8"/>
  <c r="P69" i="8"/>
  <c r="P67" i="8"/>
  <c r="P41" i="8"/>
  <c r="P84" i="8"/>
  <c r="P48" i="8"/>
  <c r="P61" i="8"/>
  <c r="P25" i="8"/>
  <c r="P58" i="8"/>
  <c r="P37" i="8"/>
  <c r="P64" i="8"/>
  <c r="P35" i="8"/>
  <c r="H96" i="9" l="1"/>
  <c r="AB89" i="9"/>
  <c r="AO89" i="9"/>
  <c r="P44" i="8"/>
  <c r="G94" i="1" l="1"/>
  <c r="F94" i="1"/>
  <c r="E94" i="1"/>
  <c r="D94" i="1"/>
  <c r="G93" i="1"/>
  <c r="F93" i="1"/>
  <c r="E93" i="1"/>
  <c r="D93" i="1"/>
  <c r="G91" i="1"/>
  <c r="F91" i="1"/>
  <c r="E91" i="1"/>
  <c r="D91" i="1"/>
  <c r="T85" i="1"/>
  <c r="S85" i="1"/>
  <c r="R85" i="1"/>
  <c r="Q85" i="1"/>
  <c r="P85" i="1"/>
  <c r="O85" i="1"/>
  <c r="N85" i="1"/>
  <c r="M85" i="1"/>
  <c r="L85" i="1"/>
  <c r="K85" i="1"/>
  <c r="J85" i="1"/>
  <c r="I85" i="1"/>
  <c r="T84" i="1"/>
  <c r="S84" i="1"/>
  <c r="R84" i="1"/>
  <c r="Q84" i="1"/>
  <c r="P84" i="1"/>
  <c r="O84" i="1"/>
  <c r="N84" i="1"/>
  <c r="M84" i="1"/>
  <c r="L84" i="1"/>
  <c r="K84" i="1"/>
  <c r="J84" i="1"/>
  <c r="I84" i="1"/>
  <c r="T83" i="1"/>
  <c r="S83" i="1"/>
  <c r="R83" i="1"/>
  <c r="Q83" i="1"/>
  <c r="P83" i="1"/>
  <c r="O83" i="1"/>
  <c r="N83" i="1"/>
  <c r="M83" i="1"/>
  <c r="L83" i="1"/>
  <c r="K83" i="1"/>
  <c r="J83" i="1"/>
  <c r="I83" i="1"/>
  <c r="T82" i="1"/>
  <c r="S82" i="1"/>
  <c r="R82" i="1"/>
  <c r="Q82" i="1"/>
  <c r="P82" i="1"/>
  <c r="O82" i="1"/>
  <c r="N82" i="1"/>
  <c r="M82" i="1"/>
  <c r="L82" i="1"/>
  <c r="K82" i="1"/>
  <c r="J82" i="1"/>
  <c r="I82" i="1"/>
  <c r="T81" i="1"/>
  <c r="S81" i="1"/>
  <c r="R81" i="1"/>
  <c r="Q81" i="1"/>
  <c r="P81" i="1"/>
  <c r="O81" i="1"/>
  <c r="N81" i="1"/>
  <c r="M81" i="1"/>
  <c r="L81" i="1"/>
  <c r="K81" i="1"/>
  <c r="J81" i="1"/>
  <c r="I81" i="1"/>
  <c r="T80" i="1"/>
  <c r="S80" i="1"/>
  <c r="R80" i="1"/>
  <c r="Q80" i="1"/>
  <c r="P80" i="1"/>
  <c r="O80" i="1"/>
  <c r="N80" i="1"/>
  <c r="M80" i="1"/>
  <c r="L80" i="1"/>
  <c r="K80" i="1"/>
  <c r="J80" i="1"/>
  <c r="I80" i="1"/>
  <c r="T79" i="1"/>
  <c r="S79" i="1"/>
  <c r="R79" i="1"/>
  <c r="Q79" i="1"/>
  <c r="P79" i="1"/>
  <c r="O79" i="1"/>
  <c r="N79" i="1"/>
  <c r="M79" i="1"/>
  <c r="L79" i="1"/>
  <c r="K79" i="1"/>
  <c r="J79" i="1"/>
  <c r="I79" i="1"/>
  <c r="T78" i="1"/>
  <c r="S78" i="1"/>
  <c r="R78" i="1"/>
  <c r="Q78" i="1"/>
  <c r="P78" i="1"/>
  <c r="O78" i="1"/>
  <c r="N78" i="1"/>
  <c r="M78" i="1"/>
  <c r="L78" i="1"/>
  <c r="K78" i="1"/>
  <c r="J78" i="1"/>
  <c r="I78" i="1"/>
  <c r="T77" i="1"/>
  <c r="S77" i="1"/>
  <c r="R77" i="1"/>
  <c r="Q77" i="1"/>
  <c r="P77" i="1"/>
  <c r="O77" i="1"/>
  <c r="N77" i="1"/>
  <c r="M77" i="1"/>
  <c r="L77" i="1"/>
  <c r="K77" i="1"/>
  <c r="J77" i="1"/>
  <c r="I77" i="1"/>
  <c r="T76" i="1"/>
  <c r="S76" i="1"/>
  <c r="R76" i="1"/>
  <c r="Q76" i="1"/>
  <c r="P76" i="1"/>
  <c r="O76" i="1"/>
  <c r="N76" i="1"/>
  <c r="M76" i="1"/>
  <c r="L76" i="1"/>
  <c r="K76" i="1"/>
  <c r="J76" i="1"/>
  <c r="I76" i="1"/>
  <c r="T75" i="1"/>
  <c r="S75" i="1"/>
  <c r="R75" i="1"/>
  <c r="Q75" i="1"/>
  <c r="P75" i="1"/>
  <c r="O75" i="1"/>
  <c r="N75" i="1"/>
  <c r="M75" i="1"/>
  <c r="L75" i="1"/>
  <c r="K75" i="1"/>
  <c r="J75" i="1"/>
  <c r="I75" i="1"/>
  <c r="T74" i="1"/>
  <c r="S74" i="1"/>
  <c r="R74" i="1"/>
  <c r="Q74" i="1"/>
  <c r="P74" i="1"/>
  <c r="O74" i="1"/>
  <c r="N74" i="1"/>
  <c r="M74" i="1"/>
  <c r="L74" i="1"/>
  <c r="K74" i="1"/>
  <c r="J74" i="1"/>
  <c r="I74" i="1"/>
  <c r="T73" i="1"/>
  <c r="S73" i="1"/>
  <c r="R73" i="1"/>
  <c r="Q73" i="1"/>
  <c r="P73" i="1"/>
  <c r="O73" i="1"/>
  <c r="N73" i="1"/>
  <c r="M73" i="1"/>
  <c r="L73" i="1"/>
  <c r="K73" i="1"/>
  <c r="J73" i="1"/>
  <c r="I73" i="1"/>
  <c r="T72" i="1"/>
  <c r="S72" i="1"/>
  <c r="R72" i="1"/>
  <c r="Q72" i="1"/>
  <c r="P72" i="1"/>
  <c r="O72" i="1"/>
  <c r="N72" i="1"/>
  <c r="M72" i="1"/>
  <c r="L72" i="1"/>
  <c r="K72" i="1"/>
  <c r="J72" i="1"/>
  <c r="I72" i="1"/>
  <c r="T71" i="1"/>
  <c r="S71" i="1"/>
  <c r="R71" i="1"/>
  <c r="Q71" i="1"/>
  <c r="P71" i="1"/>
  <c r="O71" i="1"/>
  <c r="N71" i="1"/>
  <c r="M71" i="1"/>
  <c r="L71" i="1"/>
  <c r="K71" i="1"/>
  <c r="J71" i="1"/>
  <c r="I71" i="1"/>
  <c r="T70" i="1"/>
  <c r="S70" i="1"/>
  <c r="R70" i="1"/>
  <c r="Q70" i="1"/>
  <c r="P70" i="1"/>
  <c r="O70" i="1"/>
  <c r="N70" i="1"/>
  <c r="M70" i="1"/>
  <c r="L70" i="1"/>
  <c r="K70" i="1"/>
  <c r="J70" i="1"/>
  <c r="I70" i="1"/>
  <c r="T69" i="1"/>
  <c r="S69" i="1"/>
  <c r="R69" i="1"/>
  <c r="Q69" i="1"/>
  <c r="P69" i="1"/>
  <c r="O69" i="1"/>
  <c r="N69" i="1"/>
  <c r="M69" i="1"/>
  <c r="L69" i="1"/>
  <c r="K69" i="1"/>
  <c r="J69" i="1"/>
  <c r="I69" i="1"/>
  <c r="T68" i="1"/>
  <c r="S68" i="1"/>
  <c r="R68" i="1"/>
  <c r="Q68" i="1"/>
  <c r="P68" i="1"/>
  <c r="O68" i="1"/>
  <c r="N68" i="1"/>
  <c r="M68" i="1"/>
  <c r="L68" i="1"/>
  <c r="K68" i="1"/>
  <c r="J68" i="1"/>
  <c r="I68" i="1"/>
  <c r="T67" i="1"/>
  <c r="S67" i="1"/>
  <c r="R67" i="1"/>
  <c r="Q67" i="1"/>
  <c r="P67" i="1"/>
  <c r="O67" i="1"/>
  <c r="N67" i="1"/>
  <c r="M67" i="1"/>
  <c r="L67" i="1"/>
  <c r="K67" i="1"/>
  <c r="J67" i="1"/>
  <c r="I67" i="1"/>
  <c r="T66" i="1"/>
  <c r="S66" i="1"/>
  <c r="R66" i="1"/>
  <c r="Q66" i="1"/>
  <c r="P66" i="1"/>
  <c r="O66" i="1"/>
  <c r="N66" i="1"/>
  <c r="M66" i="1"/>
  <c r="L66" i="1"/>
  <c r="K66" i="1"/>
  <c r="J66" i="1"/>
  <c r="I66" i="1"/>
  <c r="T65" i="1"/>
  <c r="S65" i="1"/>
  <c r="R65" i="1"/>
  <c r="Q65" i="1"/>
  <c r="P65" i="1"/>
  <c r="O65" i="1"/>
  <c r="N65" i="1"/>
  <c r="M65" i="1"/>
  <c r="L65" i="1"/>
  <c r="K65" i="1"/>
  <c r="J65" i="1"/>
  <c r="I65" i="1"/>
  <c r="T64" i="1"/>
  <c r="S64" i="1"/>
  <c r="R64" i="1"/>
  <c r="Q64" i="1"/>
  <c r="P64" i="1"/>
  <c r="O64" i="1"/>
  <c r="N64" i="1"/>
  <c r="M64" i="1"/>
  <c r="L64" i="1"/>
  <c r="K64" i="1"/>
  <c r="J64" i="1"/>
  <c r="I64" i="1"/>
  <c r="T63" i="1"/>
  <c r="S63" i="1"/>
  <c r="R63" i="1"/>
  <c r="Q63" i="1"/>
  <c r="P63" i="1"/>
  <c r="O63" i="1"/>
  <c r="N63" i="1"/>
  <c r="M63" i="1"/>
  <c r="L63" i="1"/>
  <c r="K63" i="1"/>
  <c r="J63" i="1"/>
  <c r="I63" i="1"/>
  <c r="T62" i="1"/>
  <c r="S62" i="1"/>
  <c r="R62" i="1"/>
  <c r="Q62" i="1"/>
  <c r="P62" i="1"/>
  <c r="O62" i="1"/>
  <c r="N62" i="1"/>
  <c r="M62" i="1"/>
  <c r="L62" i="1"/>
  <c r="K62" i="1"/>
  <c r="J62" i="1"/>
  <c r="I62" i="1"/>
  <c r="T61" i="1"/>
  <c r="S61" i="1"/>
  <c r="R61" i="1"/>
  <c r="Q61" i="1"/>
  <c r="P61" i="1"/>
  <c r="O61" i="1"/>
  <c r="N61" i="1"/>
  <c r="M61" i="1"/>
  <c r="L61" i="1"/>
  <c r="K61" i="1"/>
  <c r="J61" i="1"/>
  <c r="I61" i="1"/>
  <c r="T60" i="1"/>
  <c r="S60" i="1"/>
  <c r="R60" i="1"/>
  <c r="Q60" i="1"/>
  <c r="P60" i="1"/>
  <c r="O60" i="1"/>
  <c r="N60" i="1"/>
  <c r="M60" i="1"/>
  <c r="L60" i="1"/>
  <c r="K60" i="1"/>
  <c r="J60" i="1"/>
  <c r="I60" i="1"/>
  <c r="T59" i="1"/>
  <c r="S59" i="1"/>
  <c r="R59" i="1"/>
  <c r="Q59" i="1"/>
  <c r="P59" i="1"/>
  <c r="O59" i="1"/>
  <c r="N59" i="1"/>
  <c r="M59" i="1"/>
  <c r="L59" i="1"/>
  <c r="K59" i="1"/>
  <c r="J59" i="1"/>
  <c r="I59" i="1"/>
  <c r="T58" i="1"/>
  <c r="S58" i="1"/>
  <c r="R58" i="1"/>
  <c r="Q58" i="1"/>
  <c r="P58" i="1"/>
  <c r="O58" i="1"/>
  <c r="N58" i="1"/>
  <c r="M58" i="1"/>
  <c r="L58" i="1"/>
  <c r="K58" i="1"/>
  <c r="J58" i="1"/>
  <c r="I58" i="1"/>
  <c r="T57" i="1"/>
  <c r="S57" i="1"/>
  <c r="R57" i="1"/>
  <c r="Q57" i="1"/>
  <c r="P57" i="1"/>
  <c r="O57" i="1"/>
  <c r="N57" i="1"/>
  <c r="M57" i="1"/>
  <c r="L57" i="1"/>
  <c r="K57" i="1"/>
  <c r="J57" i="1"/>
  <c r="I57" i="1"/>
  <c r="T56" i="1"/>
  <c r="S56" i="1"/>
  <c r="R56" i="1"/>
  <c r="Q56" i="1"/>
  <c r="P56" i="1"/>
  <c r="O56" i="1"/>
  <c r="N56" i="1"/>
  <c r="M56" i="1"/>
  <c r="L56" i="1"/>
  <c r="K56" i="1"/>
  <c r="J56" i="1"/>
  <c r="I56" i="1"/>
  <c r="T55" i="1"/>
  <c r="S55" i="1"/>
  <c r="R55" i="1"/>
  <c r="Q55" i="1"/>
  <c r="P55" i="1"/>
  <c r="O55" i="1"/>
  <c r="N55" i="1"/>
  <c r="M55" i="1"/>
  <c r="L55" i="1"/>
  <c r="K55" i="1"/>
  <c r="J55" i="1"/>
  <c r="I55" i="1"/>
  <c r="T54" i="1"/>
  <c r="S54" i="1"/>
  <c r="R54" i="1"/>
  <c r="Q54" i="1"/>
  <c r="P54" i="1"/>
  <c r="O54" i="1"/>
  <c r="N54" i="1"/>
  <c r="M54" i="1"/>
  <c r="L54" i="1"/>
  <c r="K54" i="1"/>
  <c r="J54" i="1"/>
  <c r="I54" i="1"/>
  <c r="T50" i="1"/>
  <c r="S50" i="1"/>
  <c r="R50" i="1"/>
  <c r="Q50" i="1"/>
  <c r="P50" i="1"/>
  <c r="O50" i="1"/>
  <c r="N50" i="1"/>
  <c r="M50" i="1"/>
  <c r="L50" i="1"/>
  <c r="K50" i="1"/>
  <c r="J50" i="1"/>
  <c r="I50" i="1"/>
  <c r="T49" i="1"/>
  <c r="S49" i="1"/>
  <c r="R49" i="1"/>
  <c r="Q49" i="1"/>
  <c r="P49" i="1"/>
  <c r="O49" i="1"/>
  <c r="N49" i="1"/>
  <c r="M49" i="1"/>
  <c r="L49" i="1"/>
  <c r="K49" i="1"/>
  <c r="J49" i="1"/>
  <c r="I49" i="1"/>
  <c r="T48" i="1"/>
  <c r="S48" i="1"/>
  <c r="R48" i="1"/>
  <c r="Q48" i="1"/>
  <c r="P48" i="1"/>
  <c r="O48" i="1"/>
  <c r="N48" i="1"/>
  <c r="M48" i="1"/>
  <c r="L48" i="1"/>
  <c r="K48" i="1"/>
  <c r="J48" i="1"/>
  <c r="I48" i="1"/>
  <c r="T47" i="1"/>
  <c r="S47" i="1"/>
  <c r="R47" i="1"/>
  <c r="Q47" i="1"/>
  <c r="P47" i="1"/>
  <c r="O47" i="1"/>
  <c r="N47" i="1"/>
  <c r="M47" i="1"/>
  <c r="L47" i="1"/>
  <c r="K47" i="1"/>
  <c r="J47" i="1"/>
  <c r="I47" i="1"/>
  <c r="T46" i="1"/>
  <c r="S46" i="1"/>
  <c r="R46" i="1"/>
  <c r="Q46" i="1"/>
  <c r="P46" i="1"/>
  <c r="O46" i="1"/>
  <c r="N46" i="1"/>
  <c r="M46" i="1"/>
  <c r="L46" i="1"/>
  <c r="K46" i="1"/>
  <c r="J46" i="1"/>
  <c r="I46" i="1"/>
  <c r="T45" i="1"/>
  <c r="S45" i="1"/>
  <c r="R45" i="1"/>
  <c r="Q45" i="1"/>
  <c r="P45" i="1"/>
  <c r="O45" i="1"/>
  <c r="N45" i="1"/>
  <c r="M45" i="1"/>
  <c r="L45" i="1"/>
  <c r="K45" i="1"/>
  <c r="J45" i="1"/>
  <c r="I45" i="1"/>
  <c r="T44" i="1"/>
  <c r="S44" i="1"/>
  <c r="R44" i="1"/>
  <c r="Q44" i="1"/>
  <c r="P44" i="1"/>
  <c r="O44" i="1"/>
  <c r="N44" i="1"/>
  <c r="M44" i="1"/>
  <c r="L44" i="1"/>
  <c r="K44" i="1"/>
  <c r="J44" i="1"/>
  <c r="I44" i="1"/>
  <c r="T43" i="1"/>
  <c r="S43" i="1"/>
  <c r="R43" i="1"/>
  <c r="Q43" i="1"/>
  <c r="P43" i="1"/>
  <c r="O43" i="1"/>
  <c r="N43" i="1"/>
  <c r="M43" i="1"/>
  <c r="L43" i="1"/>
  <c r="K43" i="1"/>
  <c r="J43" i="1"/>
  <c r="I43" i="1"/>
  <c r="T42" i="1"/>
  <c r="S42" i="1"/>
  <c r="R42" i="1"/>
  <c r="Q42" i="1"/>
  <c r="P42" i="1"/>
  <c r="O42" i="1"/>
  <c r="N42" i="1"/>
  <c r="M42" i="1"/>
  <c r="L42" i="1"/>
  <c r="K42" i="1"/>
  <c r="J42" i="1"/>
  <c r="I42" i="1"/>
  <c r="T41" i="1"/>
  <c r="S41" i="1"/>
  <c r="R41" i="1"/>
  <c r="Q41" i="1"/>
  <c r="P41" i="1"/>
  <c r="O41" i="1"/>
  <c r="N41" i="1"/>
  <c r="M41" i="1"/>
  <c r="L41" i="1"/>
  <c r="K41" i="1"/>
  <c r="J41" i="1"/>
  <c r="I41" i="1"/>
  <c r="T40" i="1"/>
  <c r="S40" i="1"/>
  <c r="R40" i="1"/>
  <c r="Q40" i="1"/>
  <c r="P40" i="1"/>
  <c r="O40" i="1"/>
  <c r="N40" i="1"/>
  <c r="M40" i="1"/>
  <c r="L40" i="1"/>
  <c r="K40" i="1"/>
  <c r="J40" i="1"/>
  <c r="I40" i="1"/>
  <c r="T39" i="1"/>
  <c r="S39" i="1"/>
  <c r="R39" i="1"/>
  <c r="Q39" i="1"/>
  <c r="P39" i="1"/>
  <c r="O39" i="1"/>
  <c r="N39" i="1"/>
  <c r="M39" i="1"/>
  <c r="L39" i="1"/>
  <c r="K39" i="1"/>
  <c r="J39" i="1"/>
  <c r="I39" i="1"/>
  <c r="T38" i="1"/>
  <c r="S38" i="1"/>
  <c r="R38" i="1"/>
  <c r="Q38" i="1"/>
  <c r="P38" i="1"/>
  <c r="O38" i="1"/>
  <c r="N38" i="1"/>
  <c r="M38" i="1"/>
  <c r="L38" i="1"/>
  <c r="K38" i="1"/>
  <c r="J38" i="1"/>
  <c r="I38" i="1"/>
  <c r="T37" i="1"/>
  <c r="S37" i="1"/>
  <c r="R37" i="1"/>
  <c r="Q37" i="1"/>
  <c r="P37" i="1"/>
  <c r="O37" i="1"/>
  <c r="N37" i="1"/>
  <c r="M37" i="1"/>
  <c r="L37" i="1"/>
  <c r="K37" i="1"/>
  <c r="J37" i="1"/>
  <c r="I37" i="1"/>
  <c r="T36" i="1"/>
  <c r="S36" i="1"/>
  <c r="R36" i="1"/>
  <c r="Q36" i="1"/>
  <c r="P36" i="1"/>
  <c r="O36" i="1"/>
  <c r="N36" i="1"/>
  <c r="M36" i="1"/>
  <c r="L36" i="1"/>
  <c r="K36" i="1"/>
  <c r="J36" i="1"/>
  <c r="I36" i="1"/>
  <c r="T35" i="1"/>
  <c r="S35" i="1"/>
  <c r="R35" i="1"/>
  <c r="Q35" i="1"/>
  <c r="P35" i="1"/>
  <c r="O35" i="1"/>
  <c r="N35" i="1"/>
  <c r="M35" i="1"/>
  <c r="L35" i="1"/>
  <c r="K35" i="1"/>
  <c r="J35" i="1"/>
  <c r="I35" i="1"/>
  <c r="T34" i="1"/>
  <c r="S34" i="1"/>
  <c r="R34" i="1"/>
  <c r="Q34" i="1"/>
  <c r="P34" i="1"/>
  <c r="O34" i="1"/>
  <c r="N34" i="1"/>
  <c r="M34" i="1"/>
  <c r="L34" i="1"/>
  <c r="K34" i="1"/>
  <c r="J34" i="1"/>
  <c r="I34" i="1"/>
  <c r="T33" i="1"/>
  <c r="S33" i="1"/>
  <c r="R33" i="1"/>
  <c r="Q33" i="1"/>
  <c r="P33" i="1"/>
  <c r="O33" i="1"/>
  <c r="N33" i="1"/>
  <c r="M33" i="1"/>
  <c r="L33" i="1"/>
  <c r="K33" i="1"/>
  <c r="J33" i="1"/>
  <c r="I33" i="1"/>
  <c r="T32" i="1"/>
  <c r="S32" i="1"/>
  <c r="R32" i="1"/>
  <c r="Q32" i="1"/>
  <c r="P32" i="1"/>
  <c r="O32" i="1"/>
  <c r="N32" i="1"/>
  <c r="M32" i="1"/>
  <c r="L32" i="1"/>
  <c r="K32" i="1"/>
  <c r="J32" i="1"/>
  <c r="I32" i="1"/>
  <c r="T31" i="1"/>
  <c r="S31" i="1"/>
  <c r="R31" i="1"/>
  <c r="Q31" i="1"/>
  <c r="P31" i="1"/>
  <c r="O31" i="1"/>
  <c r="N31" i="1"/>
  <c r="M31" i="1"/>
  <c r="L31" i="1"/>
  <c r="K31" i="1"/>
  <c r="J31" i="1"/>
  <c r="I31" i="1"/>
  <c r="T30" i="1"/>
  <c r="S30" i="1"/>
  <c r="R30" i="1"/>
  <c r="Q30" i="1"/>
  <c r="P30" i="1"/>
  <c r="O30" i="1"/>
  <c r="N30" i="1"/>
  <c r="M30" i="1"/>
  <c r="L30" i="1"/>
  <c r="K30" i="1"/>
  <c r="J30" i="1"/>
  <c r="I30" i="1"/>
  <c r="T29" i="1"/>
  <c r="S29" i="1"/>
  <c r="R29" i="1"/>
  <c r="Q29" i="1"/>
  <c r="P29" i="1"/>
  <c r="O29" i="1"/>
  <c r="N29" i="1"/>
  <c r="M29" i="1"/>
  <c r="L29" i="1"/>
  <c r="K29" i="1"/>
  <c r="J29" i="1"/>
  <c r="I29" i="1"/>
  <c r="T28" i="1"/>
  <c r="S28" i="1"/>
  <c r="R28" i="1"/>
  <c r="Q28" i="1"/>
  <c r="P28" i="1"/>
  <c r="O28" i="1"/>
  <c r="N28" i="1"/>
  <c r="M28" i="1"/>
  <c r="L28" i="1"/>
  <c r="K28" i="1"/>
  <c r="J28" i="1"/>
  <c r="I28" i="1"/>
  <c r="T27" i="1"/>
  <c r="S27" i="1"/>
  <c r="R27" i="1"/>
  <c r="Q27" i="1"/>
  <c r="P27" i="1"/>
  <c r="O27" i="1"/>
  <c r="N27" i="1"/>
  <c r="M27" i="1"/>
  <c r="L27" i="1"/>
  <c r="K27" i="1"/>
  <c r="J27" i="1"/>
  <c r="I27" i="1"/>
  <c r="T26" i="1"/>
  <c r="S26" i="1"/>
  <c r="R26" i="1"/>
  <c r="Q26" i="1"/>
  <c r="P26" i="1"/>
  <c r="O26" i="1"/>
  <c r="N26" i="1"/>
  <c r="M26" i="1"/>
  <c r="L26" i="1"/>
  <c r="K26" i="1"/>
  <c r="J26" i="1"/>
  <c r="I26" i="1"/>
  <c r="T25" i="1"/>
  <c r="S25" i="1"/>
  <c r="R25" i="1"/>
  <c r="Q25" i="1"/>
  <c r="P25" i="1"/>
  <c r="O25" i="1"/>
  <c r="N25" i="1"/>
  <c r="M25" i="1"/>
  <c r="L25" i="1"/>
  <c r="K25" i="1"/>
  <c r="J25" i="1"/>
  <c r="I25" i="1"/>
  <c r="T24" i="1"/>
  <c r="S24" i="1"/>
  <c r="R24" i="1"/>
  <c r="Q24" i="1"/>
  <c r="P24" i="1"/>
  <c r="O24" i="1"/>
  <c r="N24" i="1"/>
  <c r="M24" i="1"/>
  <c r="L24" i="1"/>
  <c r="K24" i="1"/>
  <c r="J24" i="1"/>
  <c r="I24" i="1"/>
  <c r="T23" i="1"/>
  <c r="S23" i="1"/>
  <c r="R23" i="1"/>
  <c r="Q23" i="1"/>
  <c r="P23" i="1"/>
  <c r="O23" i="1"/>
  <c r="N23" i="1"/>
  <c r="M23" i="1"/>
  <c r="L23" i="1"/>
  <c r="K23" i="1"/>
  <c r="J23" i="1"/>
  <c r="I23" i="1"/>
  <c r="T22" i="1"/>
  <c r="S22" i="1"/>
  <c r="R22" i="1"/>
  <c r="Q22" i="1"/>
  <c r="P22" i="1"/>
  <c r="O22" i="1"/>
  <c r="N22" i="1"/>
  <c r="M22" i="1"/>
  <c r="L22" i="1"/>
  <c r="K22" i="1"/>
  <c r="J22" i="1"/>
  <c r="I22" i="1"/>
  <c r="T21" i="1"/>
  <c r="S21" i="1"/>
  <c r="R21" i="1"/>
  <c r="Q21" i="1"/>
  <c r="P21" i="1"/>
  <c r="O21" i="1"/>
  <c r="N21" i="1"/>
  <c r="M21" i="1"/>
  <c r="L21" i="1"/>
  <c r="K21" i="1"/>
  <c r="J21" i="1"/>
  <c r="I21" i="1"/>
  <c r="T20" i="1"/>
  <c r="S20" i="1"/>
  <c r="R20" i="1"/>
  <c r="Q20" i="1"/>
  <c r="P20" i="1"/>
  <c r="O20" i="1"/>
  <c r="N20" i="1"/>
  <c r="M20" i="1"/>
  <c r="L20" i="1"/>
  <c r="K20" i="1"/>
  <c r="J20" i="1"/>
  <c r="I20" i="1"/>
  <c r="T19" i="1"/>
  <c r="S19" i="1"/>
  <c r="R19" i="1"/>
  <c r="Q19" i="1"/>
  <c r="P19" i="1"/>
  <c r="O19" i="1"/>
  <c r="N19" i="1"/>
  <c r="M19" i="1"/>
  <c r="L19" i="1"/>
  <c r="K19" i="1"/>
  <c r="J19" i="1"/>
  <c r="I19" i="1"/>
  <c r="T18" i="1"/>
  <c r="S18" i="1"/>
  <c r="R18" i="1"/>
  <c r="Q18" i="1"/>
  <c r="P18" i="1"/>
  <c r="O18" i="1"/>
  <c r="N18" i="1"/>
  <c r="M18" i="1"/>
  <c r="L18" i="1"/>
  <c r="K18" i="1"/>
  <c r="J18" i="1"/>
  <c r="I18" i="1"/>
  <c r="T17" i="1"/>
  <c r="S17" i="1"/>
  <c r="R17" i="1"/>
  <c r="Q17" i="1"/>
  <c r="P17" i="1"/>
  <c r="O17" i="1"/>
  <c r="N17" i="1"/>
  <c r="M17" i="1"/>
  <c r="L17" i="1"/>
  <c r="K17" i="1"/>
  <c r="J17" i="1"/>
  <c r="I17" i="1"/>
  <c r="T14" i="1"/>
  <c r="S14" i="1"/>
  <c r="R14" i="1"/>
  <c r="Q14" i="1"/>
  <c r="P14" i="1"/>
  <c r="O14" i="1"/>
  <c r="N14" i="1"/>
  <c r="M14" i="1"/>
  <c r="L14" i="1"/>
  <c r="K14" i="1"/>
  <c r="J14" i="1"/>
  <c r="G82" i="1"/>
  <c r="AB12" i="1"/>
  <c r="AG66" i="6"/>
  <c r="AG61" i="6"/>
  <c r="AG48" i="6"/>
  <c r="AL44" i="6"/>
  <c r="AL42" i="6"/>
  <c r="AE37" i="6"/>
  <c r="AM36" i="6"/>
  <c r="AE36" i="6"/>
  <c r="AG35" i="6"/>
  <c r="AF34" i="6"/>
  <c r="AI34" i="6"/>
  <c r="AJ33" i="6"/>
  <c r="AI32" i="6"/>
  <c r="AH32" i="6"/>
  <c r="AF32" i="6"/>
  <c r="AJ31" i="6"/>
  <c r="AI30" i="6"/>
  <c r="AH30" i="6"/>
  <c r="AF30" i="6"/>
  <c r="AJ29" i="6"/>
  <c r="AI28" i="6"/>
  <c r="AH28" i="6"/>
  <c r="AF28" i="6"/>
  <c r="AJ27" i="6"/>
  <c r="AI26" i="6"/>
  <c r="AH26" i="6"/>
  <c r="AF26" i="6"/>
  <c r="AJ25" i="6"/>
  <c r="AI24" i="6"/>
  <c r="AH24" i="6"/>
  <c r="AF24" i="6"/>
  <c r="AJ23" i="6"/>
  <c r="AI22" i="6"/>
  <c r="AH22" i="6"/>
  <c r="AF22" i="6"/>
  <c r="AD21" i="6"/>
  <c r="AJ21" i="6"/>
  <c r="AH20" i="6"/>
  <c r="AF20" i="6"/>
  <c r="AM19" i="6"/>
  <c r="AH19" i="6"/>
  <c r="AG19" i="6"/>
  <c r="AD19" i="6"/>
  <c r="AG18" i="6"/>
  <c r="AL18" i="6"/>
  <c r="AK18" i="6"/>
  <c r="AF18" i="6"/>
  <c r="AD18" i="6"/>
  <c r="AD17" i="6"/>
  <c r="AK32" i="6"/>
  <c r="AJ18" i="6"/>
  <c r="AH37" i="6"/>
  <c r="AG21" i="6"/>
  <c r="AG59" i="5"/>
  <c r="AK55" i="5"/>
  <c r="AF50" i="5"/>
  <c r="AF48" i="5"/>
  <c r="AF46" i="5"/>
  <c r="AF44" i="5"/>
  <c r="AF42" i="5"/>
  <c r="AF40" i="5"/>
  <c r="AI39" i="5"/>
  <c r="AF39" i="5"/>
  <c r="AF38" i="5"/>
  <c r="AK38" i="5"/>
  <c r="AE38" i="5"/>
  <c r="AM37" i="5"/>
  <c r="AF37" i="5"/>
  <c r="AE37" i="5"/>
  <c r="AF36" i="5"/>
  <c r="AM36" i="5"/>
  <c r="AK36" i="5"/>
  <c r="AH36" i="5"/>
  <c r="AE36" i="5"/>
  <c r="AL35" i="5"/>
  <c r="AK35" i="5"/>
  <c r="AJ35" i="5"/>
  <c r="AG35" i="5"/>
  <c r="AF35" i="5"/>
  <c r="AE35" i="5"/>
  <c r="AM34" i="5"/>
  <c r="AK34" i="5"/>
  <c r="AI34" i="5"/>
  <c r="AG34" i="5"/>
  <c r="AF34" i="5"/>
  <c r="AL33" i="5"/>
  <c r="AK33" i="5"/>
  <c r="AJ33" i="5"/>
  <c r="AF33" i="5"/>
  <c r="AM32" i="5"/>
  <c r="AK32" i="5"/>
  <c r="AI32" i="5"/>
  <c r="AH32" i="5"/>
  <c r="AG32" i="5"/>
  <c r="AC32" i="5"/>
  <c r="AM31" i="5"/>
  <c r="AL31" i="5"/>
  <c r="AK31" i="5"/>
  <c r="AJ31" i="5"/>
  <c r="AF31" i="5"/>
  <c r="AD31" i="5"/>
  <c r="AF30" i="5"/>
  <c r="AM30" i="5"/>
  <c r="AK30" i="5"/>
  <c r="AI30" i="5"/>
  <c r="AE30" i="5"/>
  <c r="AM29" i="5"/>
  <c r="AL29" i="5"/>
  <c r="AK29" i="5"/>
  <c r="AJ29" i="5"/>
  <c r="AG29" i="5"/>
  <c r="AF29" i="5"/>
  <c r="AD29" i="5"/>
  <c r="AF28" i="5"/>
  <c r="AK28" i="5"/>
  <c r="AE28" i="5"/>
  <c r="AH27" i="5"/>
  <c r="AM27" i="5"/>
  <c r="AK27" i="5"/>
  <c r="AJ27" i="5"/>
  <c r="AG27" i="5"/>
  <c r="AF27" i="5"/>
  <c r="AD27" i="5"/>
  <c r="AL26" i="5"/>
  <c r="AH26" i="5"/>
  <c r="AF26" i="5"/>
  <c r="AK26" i="5"/>
  <c r="AI26" i="5"/>
  <c r="AG26" i="5"/>
  <c r="AH25" i="5"/>
  <c r="AD25" i="5"/>
  <c r="AL25" i="5"/>
  <c r="AK25" i="5"/>
  <c r="AJ25" i="5"/>
  <c r="AG25" i="5"/>
  <c r="AF25" i="5"/>
  <c r="AH24" i="5"/>
  <c r="AM24" i="5"/>
  <c r="AK24" i="5"/>
  <c r="AI24" i="5"/>
  <c r="AG24" i="5"/>
  <c r="AC24" i="5"/>
  <c r="AH23" i="5"/>
  <c r="AM23" i="5"/>
  <c r="AL23" i="5"/>
  <c r="AK23" i="5"/>
  <c r="AJ23" i="5"/>
  <c r="AF23" i="5"/>
  <c r="AD23" i="5"/>
  <c r="AF22" i="5"/>
  <c r="AD22" i="5"/>
  <c r="AM22" i="5"/>
  <c r="AK22" i="5"/>
  <c r="AI22" i="5"/>
  <c r="AE22" i="5"/>
  <c r="AH21" i="5"/>
  <c r="AE21" i="5"/>
  <c r="AM21" i="5"/>
  <c r="AL21" i="5"/>
  <c r="AK21" i="5"/>
  <c r="AJ21" i="5"/>
  <c r="AG21" i="5"/>
  <c r="AF21" i="5"/>
  <c r="AD21" i="5"/>
  <c r="AI20" i="5"/>
  <c r="AH20" i="5"/>
  <c r="AF20" i="5"/>
  <c r="AD20" i="5"/>
  <c r="AK20" i="5"/>
  <c r="AE20" i="5"/>
  <c r="AH19" i="5"/>
  <c r="AM19" i="5"/>
  <c r="AK19" i="5"/>
  <c r="AJ19" i="5"/>
  <c r="AG19" i="5"/>
  <c r="AF19" i="5"/>
  <c r="AD19" i="5"/>
  <c r="AL18" i="5"/>
  <c r="AH18" i="5"/>
  <c r="AF18" i="5"/>
  <c r="AD18" i="5"/>
  <c r="AK18" i="5"/>
  <c r="AI18" i="5"/>
  <c r="AG18" i="5"/>
  <c r="AE18" i="5"/>
  <c r="AH17" i="5"/>
  <c r="AD17" i="5"/>
  <c r="X14" i="5"/>
  <c r="AL54" i="5"/>
  <c r="AK37" i="5"/>
  <c r="AI49" i="5"/>
  <c r="AH35" i="5"/>
  <c r="AG30" i="5"/>
  <c r="AF77" i="5"/>
  <c r="AE48" i="5"/>
  <c r="AD34" i="5"/>
  <c r="AC34" i="5"/>
  <c r="D14" i="5"/>
  <c r="I14" i="1"/>
  <c r="AC45" i="3"/>
  <c r="AH39" i="3"/>
  <c r="AM38" i="3"/>
  <c r="AG35" i="3"/>
  <c r="AH32" i="3"/>
  <c r="AF31" i="3"/>
  <c r="AH30" i="3"/>
  <c r="AH28" i="3"/>
  <c r="AF27" i="3"/>
  <c r="AM26" i="3"/>
  <c r="AE26" i="3"/>
  <c r="AB26" i="3"/>
  <c r="AJ25" i="3"/>
  <c r="AH25" i="3"/>
  <c r="AF25" i="3"/>
  <c r="AD25" i="3"/>
  <c r="AB25" i="3"/>
  <c r="AH24" i="3"/>
  <c r="AM23" i="3"/>
  <c r="AH23" i="3"/>
  <c r="AK23" i="3"/>
  <c r="AC23" i="3"/>
  <c r="AI22" i="3"/>
  <c r="AH22" i="3"/>
  <c r="AM22" i="3"/>
  <c r="AF22" i="3"/>
  <c r="AE22" i="3"/>
  <c r="AD22" i="3"/>
  <c r="AM21" i="3"/>
  <c r="AE21" i="3"/>
  <c r="AI21" i="3"/>
  <c r="AF21" i="3"/>
  <c r="AD21" i="3"/>
  <c r="AH20" i="3"/>
  <c r="AF20" i="3"/>
  <c r="AL20" i="3"/>
  <c r="AJ20" i="3"/>
  <c r="AD20" i="3"/>
  <c r="AJ19" i="3"/>
  <c r="AH19" i="3"/>
  <c r="AE19" i="3"/>
  <c r="AG19" i="3"/>
  <c r="AF19" i="3"/>
  <c r="AD19" i="3"/>
  <c r="AB19" i="3"/>
  <c r="AH18" i="3"/>
  <c r="AG18" i="3"/>
  <c r="AF18" i="3"/>
  <c r="AM18" i="3"/>
  <c r="AL18" i="3"/>
  <c r="AJ18" i="3"/>
  <c r="AE18" i="3"/>
  <c r="AD18" i="3"/>
  <c r="Z14" i="3"/>
  <c r="AJ30" i="3"/>
  <c r="F14" i="3"/>
  <c r="AF33" i="3"/>
  <c r="AD23" i="3"/>
  <c r="AC18" i="3"/>
  <c r="AB32" i="3"/>
  <c r="E14" i="3"/>
  <c r="AE79" i="2"/>
  <c r="AI79" i="2"/>
  <c r="AK78" i="2"/>
  <c r="AC66" i="2"/>
  <c r="AM60" i="2"/>
  <c r="AG59" i="2"/>
  <c r="AH58" i="2"/>
  <c r="AG50" i="2"/>
  <c r="AG48" i="2"/>
  <c r="AG45" i="2"/>
  <c r="AC45" i="2"/>
  <c r="AI43" i="2"/>
  <c r="AG42" i="2"/>
  <c r="AJ40" i="2"/>
  <c r="AK40" i="2"/>
  <c r="AI40" i="2"/>
  <c r="AM39" i="2"/>
  <c r="AK39" i="2"/>
  <c r="AE39" i="2"/>
  <c r="AG38" i="2"/>
  <c r="AC38" i="2"/>
  <c r="AK38" i="2"/>
  <c r="AE38" i="2"/>
  <c r="AG36" i="2"/>
  <c r="AM36" i="2"/>
  <c r="AE36" i="2"/>
  <c r="AK35" i="2"/>
  <c r="AG35" i="2"/>
  <c r="AI35" i="2"/>
  <c r="AK34" i="2"/>
  <c r="AI34" i="2"/>
  <c r="AM34" i="2"/>
  <c r="AJ34" i="2"/>
  <c r="AG34" i="2"/>
  <c r="AM33" i="2"/>
  <c r="AD33" i="2"/>
  <c r="AE32" i="2"/>
  <c r="AM32" i="2"/>
  <c r="AE31" i="2"/>
  <c r="AJ30" i="2"/>
  <c r="AC29" i="2"/>
  <c r="AK29" i="2"/>
  <c r="AH29" i="2"/>
  <c r="AK28" i="2"/>
  <c r="AI28" i="2"/>
  <c r="AH28" i="2"/>
  <c r="AM28" i="2"/>
  <c r="AJ28" i="2"/>
  <c r="AE28" i="2"/>
  <c r="AL27" i="2"/>
  <c r="AK27" i="2"/>
  <c r="AH27" i="2"/>
  <c r="AE27" i="2"/>
  <c r="AC27" i="2"/>
  <c r="AH26" i="2"/>
  <c r="AJ26" i="2"/>
  <c r="AG26" i="2"/>
  <c r="AK25" i="2"/>
  <c r="AH25" i="2"/>
  <c r="AE25" i="2"/>
  <c r="AC25" i="2"/>
  <c r="AH24" i="2"/>
  <c r="AJ24" i="2"/>
  <c r="AG24" i="2"/>
  <c r="AD23" i="2"/>
  <c r="AK23" i="2"/>
  <c r="AH23" i="2"/>
  <c r="AE23" i="2"/>
  <c r="AC23" i="2"/>
  <c r="AH22" i="2"/>
  <c r="AJ22" i="2"/>
  <c r="AG22" i="2"/>
  <c r="AD21" i="2"/>
  <c r="AK21" i="2"/>
  <c r="AH21" i="2"/>
  <c r="AG21" i="2"/>
  <c r="AE21" i="2"/>
  <c r="AC21" i="2"/>
  <c r="AH20" i="2"/>
  <c r="AK20" i="2"/>
  <c r="AJ20" i="2"/>
  <c r="AG20" i="2"/>
  <c r="AK19" i="2"/>
  <c r="AH19" i="2"/>
  <c r="AG19" i="2"/>
  <c r="AE19" i="2"/>
  <c r="AC19" i="2"/>
  <c r="AM18" i="2"/>
  <c r="AH18" i="2"/>
  <c r="AE18" i="2"/>
  <c r="AK18" i="2"/>
  <c r="AJ18" i="2"/>
  <c r="AG18" i="2"/>
  <c r="AE17" i="2"/>
  <c r="AK76" i="2"/>
  <c r="AJ46" i="2"/>
  <c r="AI70" i="2"/>
  <c r="AH48" i="2"/>
  <c r="AG43" i="2"/>
  <c r="AF30" i="2"/>
  <c r="AC47" i="2"/>
  <c r="AE85" i="1" l="1"/>
  <c r="AJ85" i="1"/>
  <c r="H91" i="1"/>
  <c r="AK73" i="1"/>
  <c r="AD85" i="1"/>
  <c r="W35" i="1"/>
  <c r="D37" i="1"/>
  <c r="X21" i="1"/>
  <c r="Z85" i="3"/>
  <c r="Z80" i="3"/>
  <c r="Z68" i="3"/>
  <c r="Z58" i="3"/>
  <c r="Z52" i="3"/>
  <c r="Z46" i="3"/>
  <c r="Z34" i="3"/>
  <c r="Z24" i="3"/>
  <c r="Z19" i="3"/>
  <c r="Z87" i="3"/>
  <c r="Z47" i="3"/>
  <c r="Z25" i="3"/>
  <c r="Z63" i="3"/>
  <c r="Z44" i="3"/>
  <c r="Z75" i="3"/>
  <c r="Z70" i="3"/>
  <c r="Z65" i="3"/>
  <c r="Z55" i="3"/>
  <c r="Z41" i="3"/>
  <c r="Z36" i="3"/>
  <c r="Z31" i="3"/>
  <c r="Z21" i="3"/>
  <c r="Z17" i="3"/>
  <c r="Z54" i="3"/>
  <c r="Z78" i="3"/>
  <c r="Z29" i="3"/>
  <c r="Z82" i="3"/>
  <c r="Z77" i="3"/>
  <c r="Z72" i="3"/>
  <c r="Z60" i="3"/>
  <c r="Z48" i="3"/>
  <c r="Z43" i="3"/>
  <c r="Z38" i="3"/>
  <c r="Z26" i="3"/>
  <c r="Z73" i="3"/>
  <c r="Z79" i="3"/>
  <c r="Z67" i="3"/>
  <c r="Z62" i="3"/>
  <c r="Z57" i="3"/>
  <c r="Z45" i="3"/>
  <c r="Z33" i="3"/>
  <c r="Z28" i="3"/>
  <c r="Z23" i="3"/>
  <c r="Z81" i="3"/>
  <c r="Z71" i="3"/>
  <c r="Z59" i="3"/>
  <c r="Z37" i="3"/>
  <c r="Z20" i="3"/>
  <c r="Z39" i="3"/>
  <c r="Z84" i="3"/>
  <c r="Z74" i="3"/>
  <c r="Z69" i="3"/>
  <c r="Z64" i="3"/>
  <c r="Z50" i="3"/>
  <c r="Z40" i="3"/>
  <c r="Z35" i="3"/>
  <c r="Z30" i="3"/>
  <c r="Z18" i="3"/>
  <c r="Z76" i="3"/>
  <c r="Z66" i="3"/>
  <c r="Z61" i="3"/>
  <c r="Z56" i="3"/>
  <c r="Z42" i="3"/>
  <c r="Z32" i="3"/>
  <c r="Z27" i="3"/>
  <c r="Z22" i="3"/>
  <c r="Z83" i="3"/>
  <c r="Z49" i="3"/>
  <c r="X74" i="5"/>
  <c r="X64" i="5"/>
  <c r="X59" i="5"/>
  <c r="X54" i="5"/>
  <c r="X40" i="5"/>
  <c r="X30" i="5"/>
  <c r="X25" i="5"/>
  <c r="X20" i="5"/>
  <c r="X79" i="5"/>
  <c r="X81" i="5"/>
  <c r="X76" i="5"/>
  <c r="X71" i="5"/>
  <c r="X61" i="5"/>
  <c r="X47" i="5"/>
  <c r="X42" i="5"/>
  <c r="X37" i="5"/>
  <c r="X27" i="5"/>
  <c r="X17" i="5"/>
  <c r="X38" i="5"/>
  <c r="X28" i="5"/>
  <c r="X50" i="5"/>
  <c r="X35" i="5"/>
  <c r="X83" i="5"/>
  <c r="X78" i="5"/>
  <c r="X66" i="5"/>
  <c r="X56" i="5"/>
  <c r="X49" i="5"/>
  <c r="X44" i="5"/>
  <c r="X32" i="5"/>
  <c r="X22" i="5"/>
  <c r="X82" i="5"/>
  <c r="X67" i="5"/>
  <c r="X45" i="5"/>
  <c r="X85" i="5"/>
  <c r="X73" i="5"/>
  <c r="X68" i="5"/>
  <c r="X63" i="5"/>
  <c r="X39" i="5"/>
  <c r="X34" i="5"/>
  <c r="X29" i="5"/>
  <c r="X19" i="5"/>
  <c r="X62" i="5"/>
  <c r="X84" i="5"/>
  <c r="X23" i="5"/>
  <c r="X80" i="5"/>
  <c r="X75" i="5"/>
  <c r="X70" i="5"/>
  <c r="X58" i="5"/>
  <c r="X46" i="5"/>
  <c r="X41" i="5"/>
  <c r="X36" i="5"/>
  <c r="X24" i="5"/>
  <c r="X48" i="5"/>
  <c r="X33" i="5"/>
  <c r="X69" i="5"/>
  <c r="X57" i="5"/>
  <c r="X18" i="5"/>
  <c r="X77" i="5"/>
  <c r="X65" i="5"/>
  <c r="X60" i="5"/>
  <c r="X55" i="5"/>
  <c r="X43" i="5"/>
  <c r="X31" i="5"/>
  <c r="X26" i="5"/>
  <c r="X21" i="5"/>
  <c r="X72" i="5"/>
  <c r="X57" i="1"/>
  <c r="X59" i="1"/>
  <c r="AI72" i="1"/>
  <c r="D85" i="1"/>
  <c r="C93" i="1"/>
  <c r="H93" i="1"/>
  <c r="C94" i="1"/>
  <c r="H94" i="1"/>
  <c r="D24" i="1"/>
  <c r="X23" i="1"/>
  <c r="E25" i="1"/>
  <c r="E31" i="1"/>
  <c r="AH84" i="1"/>
  <c r="X54" i="1"/>
  <c r="X58" i="1"/>
  <c r="X62" i="1"/>
  <c r="X70" i="1"/>
  <c r="X72" i="1"/>
  <c r="X78" i="1"/>
  <c r="D55" i="1"/>
  <c r="W57" i="1"/>
  <c r="W59" i="1"/>
  <c r="D61" i="1"/>
  <c r="W63" i="1"/>
  <c r="D67" i="1"/>
  <c r="W69" i="1"/>
  <c r="W71" i="1"/>
  <c r="D73" i="1"/>
  <c r="D75" i="1"/>
  <c r="W77" i="1"/>
  <c r="W79" i="1"/>
  <c r="D81" i="1"/>
  <c r="D83" i="1"/>
  <c r="E39" i="1"/>
  <c r="E41" i="1"/>
  <c r="X43" i="1"/>
  <c r="X45" i="1"/>
  <c r="E49" i="1"/>
  <c r="D20" i="1"/>
  <c r="W48" i="1"/>
  <c r="W50" i="1"/>
  <c r="Z25" i="1"/>
  <c r="Z47" i="1"/>
  <c r="F50" i="1"/>
  <c r="Z54" i="1"/>
  <c r="G56" i="1"/>
  <c r="G58" i="1"/>
  <c r="Z60" i="1"/>
  <c r="G62" i="1"/>
  <c r="G70" i="1"/>
  <c r="Z72" i="1"/>
  <c r="Z78" i="1"/>
  <c r="G84" i="1"/>
  <c r="X39" i="1"/>
  <c r="E45" i="1"/>
  <c r="AD22" i="1"/>
  <c r="X49" i="1"/>
  <c r="AM74" i="1"/>
  <c r="D69" i="1"/>
  <c r="AC17" i="1"/>
  <c r="F24" i="1"/>
  <c r="F26" i="1"/>
  <c r="G27" i="1"/>
  <c r="F38" i="1"/>
  <c r="Z39" i="1"/>
  <c r="F40" i="1"/>
  <c r="Z41" i="1"/>
  <c r="F42" i="1"/>
  <c r="Z43" i="1"/>
  <c r="F44" i="1"/>
  <c r="Z45" i="1"/>
  <c r="F46" i="1"/>
  <c r="G47" i="1"/>
  <c r="Y48" i="1"/>
  <c r="Z49" i="1"/>
  <c r="Y50" i="1"/>
  <c r="Y77" i="1"/>
  <c r="Y81" i="1"/>
  <c r="Y83" i="1"/>
  <c r="Z70" i="1"/>
  <c r="D72" i="1"/>
  <c r="E23" i="1"/>
  <c r="E19" i="1"/>
  <c r="X25" i="1"/>
  <c r="AC24" i="1"/>
  <c r="AD24" i="1"/>
  <c r="AD30" i="1"/>
  <c r="AD42" i="1"/>
  <c r="AD44" i="1"/>
  <c r="AC19" i="1"/>
  <c r="AC21" i="1"/>
  <c r="AC23" i="1"/>
  <c r="AC25" i="1"/>
  <c r="AC27" i="1"/>
  <c r="AC29" i="1"/>
  <c r="AC31" i="1"/>
  <c r="X38" i="1"/>
  <c r="E40" i="1"/>
  <c r="AC58" i="1"/>
  <c r="AC60" i="1"/>
  <c r="AC74" i="1"/>
  <c r="AC76" i="1"/>
  <c r="AD17" i="1"/>
  <c r="AD19" i="1"/>
  <c r="AD21" i="1"/>
  <c r="AD23" i="1"/>
  <c r="AD25" i="1"/>
  <c r="AD27" i="1"/>
  <c r="AD29" i="1"/>
  <c r="AD31" i="1"/>
  <c r="AD33" i="1"/>
  <c r="AD35" i="1"/>
  <c r="AD37" i="1"/>
  <c r="AD39" i="1"/>
  <c r="AD41" i="1"/>
  <c r="AD43" i="1"/>
  <c r="AD45" i="1"/>
  <c r="AD47" i="1"/>
  <c r="AD49" i="1"/>
  <c r="AD54" i="1"/>
  <c r="AD56" i="1"/>
  <c r="AD58" i="1"/>
  <c r="AD60" i="1"/>
  <c r="AD62" i="1"/>
  <c r="AD64" i="1"/>
  <c r="AD66" i="1"/>
  <c r="AD68" i="1"/>
  <c r="AD70" i="1"/>
  <c r="AD72" i="1"/>
  <c r="AD74" i="1"/>
  <c r="AD78" i="1"/>
  <c r="AD80" i="1"/>
  <c r="AD82" i="1"/>
  <c r="AD84" i="1"/>
  <c r="F57" i="1"/>
  <c r="Y61" i="1"/>
  <c r="Y65" i="1"/>
  <c r="Y69" i="1"/>
  <c r="D71" i="1"/>
  <c r="AB77" i="1"/>
  <c r="F48" i="1"/>
  <c r="G41" i="1"/>
  <c r="G45" i="1"/>
  <c r="G49" i="1"/>
  <c r="AI17" i="1"/>
  <c r="AI19" i="1"/>
  <c r="AI21" i="1"/>
  <c r="Q52" i="1"/>
  <c r="AJ52" i="1" s="1"/>
  <c r="G39" i="1"/>
  <c r="G43" i="1"/>
  <c r="Y18" i="1"/>
  <c r="Z19" i="1"/>
  <c r="Y20" i="1"/>
  <c r="Y22" i="1"/>
  <c r="AF20" i="1"/>
  <c r="AB23" i="1"/>
  <c r="AF36" i="1"/>
  <c r="AB39" i="1"/>
  <c r="AG21" i="1"/>
  <c r="AG23" i="1"/>
  <c r="AC26" i="1"/>
  <c r="AG37" i="1"/>
  <c r="AG39" i="1"/>
  <c r="AC40" i="1"/>
  <c r="AC42" i="1"/>
  <c r="AD18" i="1"/>
  <c r="AD20" i="1"/>
  <c r="AD26" i="1"/>
  <c r="AD28" i="1"/>
  <c r="AD32" i="1"/>
  <c r="AD34" i="1"/>
  <c r="AD36" i="1"/>
  <c r="AD38" i="1"/>
  <c r="AD40" i="1"/>
  <c r="AD46" i="1"/>
  <c r="AD48" i="1"/>
  <c r="AD50" i="1"/>
  <c r="AH17" i="1"/>
  <c r="AL18" i="1"/>
  <c r="AH19" i="1"/>
  <c r="AL20" i="1"/>
  <c r="AH21" i="1"/>
  <c r="AL22" i="1"/>
  <c r="AH23" i="1"/>
  <c r="AH25" i="1"/>
  <c r="AL26" i="1"/>
  <c r="AH27" i="1"/>
  <c r="AL28" i="1"/>
  <c r="AH29" i="1"/>
  <c r="AH31" i="1"/>
  <c r="AL32" i="1"/>
  <c r="AH33" i="1"/>
  <c r="AL34" i="1"/>
  <c r="AH35" i="1"/>
  <c r="AL36" i="1"/>
  <c r="AH37" i="1"/>
  <c r="AL38" i="1"/>
  <c r="AH39" i="1"/>
  <c r="AL40" i="1"/>
  <c r="AH41" i="1"/>
  <c r="AL42" i="1"/>
  <c r="AH43" i="1"/>
  <c r="AL44" i="1"/>
  <c r="AH45" i="1"/>
  <c r="AL46" i="1"/>
  <c r="AH47" i="1"/>
  <c r="AL48" i="1"/>
  <c r="AH49" i="1"/>
  <c r="AL50" i="1"/>
  <c r="AL77" i="1"/>
  <c r="AL81" i="1"/>
  <c r="AL85" i="1"/>
  <c r="AJ29" i="1"/>
  <c r="AM18" i="1"/>
  <c r="AM20" i="1"/>
  <c r="AM22" i="1"/>
  <c r="AI23" i="1"/>
  <c r="AM24" i="1"/>
  <c r="AI25" i="1"/>
  <c r="AM26" i="1"/>
  <c r="AI27" i="1"/>
  <c r="AM28" i="1"/>
  <c r="AI29" i="1"/>
  <c r="AM30" i="1"/>
  <c r="AI31" i="1"/>
  <c r="AM32" i="1"/>
  <c r="AI33" i="1"/>
  <c r="AM34" i="1"/>
  <c r="AI35" i="1"/>
  <c r="AM36" i="1"/>
  <c r="AI37" i="1"/>
  <c r="AM38" i="1"/>
  <c r="AI39" i="1"/>
  <c r="AM40" i="1"/>
  <c r="AI41" i="1"/>
  <c r="AM42" i="1"/>
  <c r="AI43" i="1"/>
  <c r="AM44" i="1"/>
  <c r="AI45" i="1"/>
  <c r="AM46" i="1"/>
  <c r="AI47" i="1"/>
  <c r="AM48" i="1"/>
  <c r="AI49" i="1"/>
  <c r="AM50" i="1"/>
  <c r="AI76" i="1"/>
  <c r="AI80" i="1"/>
  <c r="AI84" i="1"/>
  <c r="AJ19" i="1"/>
  <c r="AJ21" i="1"/>
  <c r="AJ23" i="1"/>
  <c r="AJ25" i="1"/>
  <c r="AJ35" i="1"/>
  <c r="AJ39" i="1"/>
  <c r="AJ41" i="1"/>
  <c r="AJ43" i="1"/>
  <c r="AJ45" i="1"/>
  <c r="AJ47" i="1"/>
  <c r="AJ49" i="1"/>
  <c r="AJ60" i="1"/>
  <c r="AJ64" i="1"/>
  <c r="AJ68" i="1"/>
  <c r="AJ72" i="1"/>
  <c r="AJ76" i="1"/>
  <c r="AJ80" i="1"/>
  <c r="AJ84" i="1"/>
  <c r="AK35" i="1"/>
  <c r="AK17" i="1"/>
  <c r="AK19" i="1"/>
  <c r="AK23" i="1"/>
  <c r="AK25" i="1"/>
  <c r="AK27" i="1"/>
  <c r="AK29" i="1"/>
  <c r="AK31" i="1"/>
  <c r="AK33" i="1"/>
  <c r="AK37" i="1"/>
  <c r="AK39" i="1"/>
  <c r="AK41" i="1"/>
  <c r="AK43" i="1"/>
  <c r="AK47" i="1"/>
  <c r="AK49" i="1"/>
  <c r="AK56" i="1"/>
  <c r="AK60" i="1"/>
  <c r="AK64" i="1"/>
  <c r="AK68" i="1"/>
  <c r="AK72" i="1"/>
  <c r="AJ36" i="1"/>
  <c r="AL17" i="1"/>
  <c r="AL21" i="1"/>
  <c r="AH24" i="1"/>
  <c r="AH26" i="1"/>
  <c r="AL27" i="1"/>
  <c r="AH28" i="1"/>
  <c r="AL29" i="1"/>
  <c r="AH30" i="1"/>
  <c r="AH32" i="1"/>
  <c r="AL33" i="1"/>
  <c r="AH34" i="1"/>
  <c r="AL35" i="1"/>
  <c r="AH36" i="1"/>
  <c r="AL37" i="1"/>
  <c r="AH38" i="1"/>
  <c r="AH40" i="1"/>
  <c r="AL41" i="1"/>
  <c r="AH42" i="1"/>
  <c r="AL43" i="1"/>
  <c r="AH44" i="1"/>
  <c r="AL45" i="1"/>
  <c r="AH46" i="1"/>
  <c r="AL47" i="1"/>
  <c r="AH48" i="1"/>
  <c r="AL49" i="1"/>
  <c r="AH50" i="1"/>
  <c r="AH55" i="1"/>
  <c r="AH59" i="1"/>
  <c r="AH63" i="1"/>
  <c r="AH67" i="1"/>
  <c r="AH71" i="1"/>
  <c r="AH75" i="1"/>
  <c r="AH79" i="1"/>
  <c r="AH83" i="1"/>
  <c r="AI18" i="1"/>
  <c r="AM19" i="1"/>
  <c r="AI20" i="1"/>
  <c r="AM21" i="1"/>
  <c r="AI22" i="1"/>
  <c r="AM23" i="1"/>
  <c r="AI24" i="1"/>
  <c r="AI26" i="1"/>
  <c r="AM27" i="1"/>
  <c r="AI28" i="1"/>
  <c r="AM29" i="1"/>
  <c r="AI30" i="1"/>
  <c r="AI32" i="1"/>
  <c r="AM33" i="1"/>
  <c r="AI34" i="1"/>
  <c r="AM35" i="1"/>
  <c r="AI36" i="1"/>
  <c r="AM37" i="1"/>
  <c r="AI38" i="1"/>
  <c r="AI40" i="1"/>
  <c r="AM41" i="1"/>
  <c r="AI42" i="1"/>
  <c r="AM43" i="1"/>
  <c r="AI44" i="1"/>
  <c r="AM45" i="1"/>
  <c r="AI46" i="1"/>
  <c r="AM47" i="1"/>
  <c r="AI48" i="1"/>
  <c r="AM49" i="1"/>
  <c r="AI50" i="1"/>
  <c r="AI55" i="1"/>
  <c r="AI59" i="1"/>
  <c r="AI63" i="1"/>
  <c r="AI67" i="1"/>
  <c r="AI71" i="1"/>
  <c r="AI75" i="1"/>
  <c r="AK22" i="1"/>
  <c r="AJ18" i="1"/>
  <c r="AJ20" i="1"/>
  <c r="AJ22" i="1"/>
  <c r="AJ24" i="1"/>
  <c r="AJ26" i="1"/>
  <c r="AJ28" i="1"/>
  <c r="AJ30" i="1"/>
  <c r="AJ32" i="1"/>
  <c r="AJ34" i="1"/>
  <c r="AJ38" i="1"/>
  <c r="AJ40" i="1"/>
  <c r="AJ42" i="1"/>
  <c r="AJ46" i="1"/>
  <c r="AJ48" i="1"/>
  <c r="AJ50" i="1"/>
  <c r="AJ44" i="1"/>
  <c r="AK18" i="1"/>
  <c r="AK20" i="1"/>
  <c r="AK26" i="1"/>
  <c r="AK28" i="1"/>
  <c r="AK30" i="1"/>
  <c r="AK32" i="1"/>
  <c r="AK34" i="1"/>
  <c r="AK36" i="1"/>
  <c r="AK38" i="1"/>
  <c r="AK40" i="1"/>
  <c r="AK42" i="1"/>
  <c r="AK44" i="1"/>
  <c r="AK46" i="1"/>
  <c r="AK48" i="1"/>
  <c r="AK50" i="1"/>
  <c r="AK77" i="1"/>
  <c r="AK81" i="1"/>
  <c r="AK85" i="1"/>
  <c r="AK45" i="1"/>
  <c r="Z24" i="1"/>
  <c r="Z30" i="1"/>
  <c r="Z21" i="1"/>
  <c r="Z23" i="1"/>
  <c r="AH20" i="1"/>
  <c r="G30" i="1"/>
  <c r="Z22" i="1"/>
  <c r="G24" i="1"/>
  <c r="AK24" i="1"/>
  <c r="Z56" i="1"/>
  <c r="Y75" i="1"/>
  <c r="V54" i="1"/>
  <c r="V58" i="1"/>
  <c r="V60" i="1"/>
  <c r="G54" i="1"/>
  <c r="G78" i="1"/>
  <c r="F55" i="1"/>
  <c r="G60" i="1"/>
  <c r="Y67" i="1"/>
  <c r="G59" i="1"/>
  <c r="Z61" i="1"/>
  <c r="Z67" i="1"/>
  <c r="Z69" i="1"/>
  <c r="W62" i="1"/>
  <c r="V62" i="1"/>
  <c r="W66" i="1"/>
  <c r="V66" i="1"/>
  <c r="W68" i="1"/>
  <c r="V68" i="1"/>
  <c r="D66" i="1"/>
  <c r="V55" i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V83" i="1"/>
  <c r="V85" i="1"/>
  <c r="AC84" i="1"/>
  <c r="D62" i="1"/>
  <c r="D56" i="1"/>
  <c r="V56" i="1"/>
  <c r="W64" i="1"/>
  <c r="V64" i="1"/>
  <c r="W70" i="1"/>
  <c r="V70" i="1"/>
  <c r="W72" i="1"/>
  <c r="V72" i="1"/>
  <c r="W74" i="1"/>
  <c r="V74" i="1"/>
  <c r="W76" i="1"/>
  <c r="V76" i="1"/>
  <c r="W78" i="1"/>
  <c r="V78" i="1"/>
  <c r="W80" i="1"/>
  <c r="V80" i="1"/>
  <c r="W82" i="1"/>
  <c r="V82" i="1"/>
  <c r="W84" i="1"/>
  <c r="V84" i="1"/>
  <c r="AG57" i="1"/>
  <c r="AE17" i="1"/>
  <c r="AE19" i="1"/>
  <c r="AE21" i="1"/>
  <c r="AE23" i="1"/>
  <c r="AE25" i="1"/>
  <c r="AE27" i="1"/>
  <c r="AE29" i="1"/>
  <c r="AE31" i="1"/>
  <c r="AE33" i="1"/>
  <c r="AE35" i="1"/>
  <c r="AE37" i="1"/>
  <c r="AE39" i="1"/>
  <c r="AE41" i="1"/>
  <c r="AE43" i="1"/>
  <c r="AE45" i="1"/>
  <c r="AE47" i="1"/>
  <c r="AE49" i="1"/>
  <c r="V18" i="1"/>
  <c r="V20" i="1"/>
  <c r="D22" i="1"/>
  <c r="V22" i="1"/>
  <c r="V24" i="1"/>
  <c r="V26" i="1"/>
  <c r="V28" i="1"/>
  <c r="V30" i="1"/>
  <c r="V32" i="1"/>
  <c r="V34" i="1"/>
  <c r="V36" i="1"/>
  <c r="V38" i="1"/>
  <c r="V40" i="1"/>
  <c r="V42" i="1"/>
  <c r="V44" i="1"/>
  <c r="V46" i="1"/>
  <c r="V48" i="1"/>
  <c r="V50" i="1"/>
  <c r="AF54" i="1"/>
  <c r="AF70" i="1"/>
  <c r="AG55" i="1"/>
  <c r="AG71" i="1"/>
  <c r="AG17" i="1"/>
  <c r="AC18" i="1"/>
  <c r="AG19" i="1"/>
  <c r="AC20" i="1"/>
  <c r="AC22" i="1"/>
  <c r="AG25" i="1"/>
  <c r="AG73" i="1"/>
  <c r="AE18" i="1"/>
  <c r="AE20" i="1"/>
  <c r="AE22" i="1"/>
  <c r="AE24" i="1"/>
  <c r="AE26" i="1"/>
  <c r="AE28" i="1"/>
  <c r="AE30" i="1"/>
  <c r="AE32" i="1"/>
  <c r="AE34" i="1"/>
  <c r="AE36" i="1"/>
  <c r="AE38" i="1"/>
  <c r="AE40" i="1"/>
  <c r="AE42" i="1"/>
  <c r="AE44" i="1"/>
  <c r="AE46" i="1"/>
  <c r="AE48" i="1"/>
  <c r="AE50" i="1"/>
  <c r="V17" i="1"/>
  <c r="AF18" i="1"/>
  <c r="V19" i="1"/>
  <c r="X20" i="1"/>
  <c r="V21" i="1"/>
  <c r="X22" i="1"/>
  <c r="W23" i="1"/>
  <c r="V23" i="1"/>
  <c r="E24" i="1"/>
  <c r="W25" i="1"/>
  <c r="V25" i="1"/>
  <c r="X26" i="1"/>
  <c r="V27" i="1"/>
  <c r="X28" i="1"/>
  <c r="V29" i="1"/>
  <c r="X30" i="1"/>
  <c r="D31" i="1"/>
  <c r="V31" i="1"/>
  <c r="X32" i="1"/>
  <c r="AB33" i="1"/>
  <c r="V33" i="1"/>
  <c r="V35" i="1"/>
  <c r="V37" i="1"/>
  <c r="V39" i="1"/>
  <c r="V41" i="1"/>
  <c r="V43" i="1"/>
  <c r="V45" i="1"/>
  <c r="V47" i="1"/>
  <c r="V49" i="1"/>
  <c r="E17" i="1"/>
  <c r="AD76" i="1"/>
  <c r="C71" i="1"/>
  <c r="C79" i="1"/>
  <c r="Z77" i="1"/>
  <c r="C54" i="1"/>
  <c r="F54" i="1"/>
  <c r="F56" i="1"/>
  <c r="C58" i="1"/>
  <c r="F58" i="1"/>
  <c r="Y66" i="1"/>
  <c r="Y68" i="1"/>
  <c r="AJ56" i="1"/>
  <c r="C60" i="1"/>
  <c r="C68" i="1"/>
  <c r="C76" i="1"/>
  <c r="C84" i="1"/>
  <c r="C55" i="1"/>
  <c r="C57" i="1"/>
  <c r="C59" i="1"/>
  <c r="C61" i="1"/>
  <c r="C63" i="1"/>
  <c r="C65" i="1"/>
  <c r="C67" i="1"/>
  <c r="C69" i="1"/>
  <c r="C73" i="1"/>
  <c r="C75" i="1"/>
  <c r="C77" i="1"/>
  <c r="C81" i="1"/>
  <c r="C83" i="1"/>
  <c r="C85" i="1"/>
  <c r="G18" i="1"/>
  <c r="G20" i="1"/>
  <c r="G22" i="1"/>
  <c r="AM17" i="1"/>
  <c r="AL25" i="1"/>
  <c r="AL31" i="1"/>
  <c r="AL39" i="1"/>
  <c r="AL57" i="1"/>
  <c r="AL61" i="1"/>
  <c r="AL65" i="1"/>
  <c r="AL69" i="1"/>
  <c r="AL73" i="1"/>
  <c r="AM78" i="1"/>
  <c r="AM82" i="1"/>
  <c r="AM39" i="1"/>
  <c r="Z18" i="1"/>
  <c r="Z20" i="1"/>
  <c r="Y26" i="1"/>
  <c r="F27" i="1"/>
  <c r="Y29" i="1"/>
  <c r="Y31" i="1"/>
  <c r="Y33" i="1"/>
  <c r="C35" i="1"/>
  <c r="Y35" i="1"/>
  <c r="F37" i="1"/>
  <c r="C43" i="1"/>
  <c r="C45" i="1"/>
  <c r="F49" i="1"/>
  <c r="AH18" i="1"/>
  <c r="AK21" i="1"/>
  <c r="AL23" i="1"/>
  <c r="AL24" i="1"/>
  <c r="AL30" i="1"/>
  <c r="AH54" i="1"/>
  <c r="AJ55" i="1"/>
  <c r="AL56" i="1"/>
  <c r="AH58" i="1"/>
  <c r="AJ59" i="1"/>
  <c r="AL60" i="1"/>
  <c r="AH62" i="1"/>
  <c r="AJ63" i="1"/>
  <c r="AL64" i="1"/>
  <c r="AH66" i="1"/>
  <c r="AJ67" i="1"/>
  <c r="AL68" i="1"/>
  <c r="AH70" i="1"/>
  <c r="AJ71" i="1"/>
  <c r="AL72" i="1"/>
  <c r="AH74" i="1"/>
  <c r="AJ75" i="1"/>
  <c r="AK76" i="1"/>
  <c r="AM77" i="1"/>
  <c r="AI79" i="1"/>
  <c r="AK80" i="1"/>
  <c r="AM81" i="1"/>
  <c r="AI83" i="1"/>
  <c r="AK84" i="1"/>
  <c r="AM85" i="1"/>
  <c r="Z14" i="1"/>
  <c r="G19" i="1"/>
  <c r="G21" i="1"/>
  <c r="F17" i="1"/>
  <c r="AJ33" i="1"/>
  <c r="AI54" i="1"/>
  <c r="AK55" i="1"/>
  <c r="AM56" i="1"/>
  <c r="AI58" i="1"/>
  <c r="AK59" i="1"/>
  <c r="AM60" i="1"/>
  <c r="AI62" i="1"/>
  <c r="AK63" i="1"/>
  <c r="AM64" i="1"/>
  <c r="AI66" i="1"/>
  <c r="AK67" i="1"/>
  <c r="AM68" i="1"/>
  <c r="AI70" i="1"/>
  <c r="AK71" i="1"/>
  <c r="AM72" i="1"/>
  <c r="AI74" i="1"/>
  <c r="AK75" i="1"/>
  <c r="AL76" i="1"/>
  <c r="AH78" i="1"/>
  <c r="AJ79" i="1"/>
  <c r="AL80" i="1"/>
  <c r="AH82" i="1"/>
  <c r="AJ83" i="1"/>
  <c r="AL84" i="1"/>
  <c r="AM25" i="1"/>
  <c r="AM31" i="1"/>
  <c r="AM57" i="1"/>
  <c r="AM61" i="1"/>
  <c r="AM65" i="1"/>
  <c r="AM69" i="1"/>
  <c r="AM73" i="1"/>
  <c r="P52" i="1"/>
  <c r="AI52" i="1" s="1"/>
  <c r="G17" i="1"/>
  <c r="AL19" i="1"/>
  <c r="AJ27" i="1"/>
  <c r="AJ54" i="1"/>
  <c r="AL55" i="1"/>
  <c r="AH57" i="1"/>
  <c r="AJ58" i="1"/>
  <c r="AL59" i="1"/>
  <c r="AH61" i="1"/>
  <c r="AJ62" i="1"/>
  <c r="AL63" i="1"/>
  <c r="AH65" i="1"/>
  <c r="AJ66" i="1"/>
  <c r="AL67" i="1"/>
  <c r="AH69" i="1"/>
  <c r="AJ70" i="1"/>
  <c r="AL71" i="1"/>
  <c r="AH73" i="1"/>
  <c r="AJ74" i="1"/>
  <c r="AL75" i="1"/>
  <c r="AM76" i="1"/>
  <c r="AI78" i="1"/>
  <c r="AK79" i="1"/>
  <c r="AM80" i="1"/>
  <c r="AI82" i="1"/>
  <c r="AK83" i="1"/>
  <c r="AM84" i="1"/>
  <c r="G23" i="1"/>
  <c r="C30" i="1"/>
  <c r="AJ17" i="1"/>
  <c r="AK54" i="1"/>
  <c r="AM55" i="1"/>
  <c r="AI57" i="1"/>
  <c r="AK58" i="1"/>
  <c r="AM59" i="1"/>
  <c r="AI61" i="1"/>
  <c r="AK62" i="1"/>
  <c r="AM63" i="1"/>
  <c r="AI65" i="1"/>
  <c r="AK66" i="1"/>
  <c r="AM67" i="1"/>
  <c r="AI69" i="1"/>
  <c r="AK70" i="1"/>
  <c r="AM71" i="1"/>
  <c r="AI73" i="1"/>
  <c r="AK74" i="1"/>
  <c r="AM75" i="1"/>
  <c r="AH77" i="1"/>
  <c r="AJ78" i="1"/>
  <c r="AL79" i="1"/>
  <c r="AH81" i="1"/>
  <c r="AJ82" i="1"/>
  <c r="AL83" i="1"/>
  <c r="AH85" i="1"/>
  <c r="Z17" i="1"/>
  <c r="G25" i="1"/>
  <c r="Z27" i="1"/>
  <c r="G32" i="1"/>
  <c r="C38" i="1"/>
  <c r="C49" i="1"/>
  <c r="AH22" i="1"/>
  <c r="AJ31" i="1"/>
  <c r="AL54" i="1"/>
  <c r="AH56" i="1"/>
  <c r="AJ57" i="1"/>
  <c r="AL58" i="1"/>
  <c r="AH60" i="1"/>
  <c r="AJ61" i="1"/>
  <c r="AL62" i="1"/>
  <c r="AH64" i="1"/>
  <c r="AJ65" i="1"/>
  <c r="AL66" i="1"/>
  <c r="AH68" i="1"/>
  <c r="AJ69" i="1"/>
  <c r="AL70" i="1"/>
  <c r="AH72" i="1"/>
  <c r="AJ73" i="1"/>
  <c r="AL74" i="1"/>
  <c r="AI77" i="1"/>
  <c r="AK78" i="1"/>
  <c r="AM79" i="1"/>
  <c r="AI81" i="1"/>
  <c r="AK82" i="1"/>
  <c r="AM83" i="1"/>
  <c r="AI85" i="1"/>
  <c r="AJ37" i="1"/>
  <c r="AM54" i="1"/>
  <c r="AI56" i="1"/>
  <c r="AK57" i="1"/>
  <c r="AM58" i="1"/>
  <c r="AI60" i="1"/>
  <c r="AK61" i="1"/>
  <c r="AM62" i="1"/>
  <c r="AI64" i="1"/>
  <c r="AK65" i="1"/>
  <c r="AM66" i="1"/>
  <c r="AI68" i="1"/>
  <c r="AK69" i="1"/>
  <c r="AM70" i="1"/>
  <c r="AH76" i="1"/>
  <c r="AJ77" i="1"/>
  <c r="AL78" i="1"/>
  <c r="AH80" i="1"/>
  <c r="AJ81" i="1"/>
  <c r="AL82" i="1"/>
  <c r="AB73" i="1"/>
  <c r="C62" i="1"/>
  <c r="C70" i="1"/>
  <c r="C78" i="1"/>
  <c r="AB57" i="1"/>
  <c r="C56" i="1"/>
  <c r="C64" i="1"/>
  <c r="C72" i="1"/>
  <c r="C80" i="1"/>
  <c r="C66" i="1"/>
  <c r="C74" i="1"/>
  <c r="C82" i="1"/>
  <c r="AF85" i="1"/>
  <c r="AF83" i="1"/>
  <c r="AF81" i="1"/>
  <c r="AF79" i="1"/>
  <c r="AF77" i="1"/>
  <c r="AF75" i="1"/>
  <c r="AF73" i="1"/>
  <c r="AF71" i="1"/>
  <c r="AF69" i="1"/>
  <c r="AF67" i="1"/>
  <c r="AF65" i="1"/>
  <c r="AF63" i="1"/>
  <c r="AF61" i="1"/>
  <c r="AF59" i="1"/>
  <c r="AF57" i="1"/>
  <c r="AF55" i="1"/>
  <c r="I52" i="1"/>
  <c r="AB52" i="1" s="1"/>
  <c r="D17" i="1"/>
  <c r="W17" i="1"/>
  <c r="W19" i="1"/>
  <c r="C19" i="1"/>
  <c r="W21" i="1"/>
  <c r="C21" i="1"/>
  <c r="D27" i="1"/>
  <c r="C27" i="1"/>
  <c r="W29" i="1"/>
  <c r="C29" i="1"/>
  <c r="C31" i="1"/>
  <c r="AF22" i="1"/>
  <c r="AB25" i="1"/>
  <c r="AF38" i="1"/>
  <c r="AB41" i="1"/>
  <c r="AF56" i="1"/>
  <c r="AB59" i="1"/>
  <c r="AF72" i="1"/>
  <c r="AB75" i="1"/>
  <c r="AG84" i="1"/>
  <c r="AG82" i="1"/>
  <c r="AG80" i="1"/>
  <c r="AG78" i="1"/>
  <c r="AG76" i="1"/>
  <c r="AG74" i="1"/>
  <c r="AG72" i="1"/>
  <c r="AG70" i="1"/>
  <c r="AG68" i="1"/>
  <c r="AG66" i="1"/>
  <c r="AG64" i="1"/>
  <c r="AG62" i="1"/>
  <c r="AG60" i="1"/>
  <c r="AG58" i="1"/>
  <c r="AG56" i="1"/>
  <c r="AG54" i="1"/>
  <c r="AG18" i="1"/>
  <c r="AG20" i="1"/>
  <c r="AG22" i="1"/>
  <c r="AG24" i="1"/>
  <c r="AG26" i="1"/>
  <c r="AG28" i="1"/>
  <c r="AG30" i="1"/>
  <c r="AG32" i="1"/>
  <c r="AC33" i="1"/>
  <c r="AG34" i="1"/>
  <c r="AC35" i="1"/>
  <c r="AG36" i="1"/>
  <c r="AC37" i="1"/>
  <c r="AG38" i="1"/>
  <c r="AC39" i="1"/>
  <c r="AG40" i="1"/>
  <c r="AC41" i="1"/>
  <c r="AG42" i="1"/>
  <c r="AC43" i="1"/>
  <c r="AG44" i="1"/>
  <c r="AC45" i="1"/>
  <c r="AG46" i="1"/>
  <c r="AC47" i="1"/>
  <c r="AG48" i="1"/>
  <c r="AC49" i="1"/>
  <c r="AG50" i="1"/>
  <c r="C33" i="1"/>
  <c r="AF24" i="1"/>
  <c r="AB27" i="1"/>
  <c r="AC28" i="1"/>
  <c r="AF40" i="1"/>
  <c r="AG41" i="1"/>
  <c r="AB43" i="1"/>
  <c r="AC44" i="1"/>
  <c r="AF58" i="1"/>
  <c r="AG59" i="1"/>
  <c r="AB61" i="1"/>
  <c r="AC62" i="1"/>
  <c r="AF74" i="1"/>
  <c r="AG75" i="1"/>
  <c r="AC78" i="1"/>
  <c r="D14" i="1"/>
  <c r="AB84" i="1"/>
  <c r="AB82" i="1"/>
  <c r="AB80" i="1"/>
  <c r="AB78" i="1"/>
  <c r="AB76" i="1"/>
  <c r="AB74" i="1"/>
  <c r="AB72" i="1"/>
  <c r="AB70" i="1"/>
  <c r="AB68" i="1"/>
  <c r="AB66" i="1"/>
  <c r="AB64" i="1"/>
  <c r="AB62" i="1"/>
  <c r="AB60" i="1"/>
  <c r="AB58" i="1"/>
  <c r="AB56" i="1"/>
  <c r="AB54" i="1"/>
  <c r="J52" i="1"/>
  <c r="AC52" i="1" s="1"/>
  <c r="AF26" i="1"/>
  <c r="AG27" i="1"/>
  <c r="AB29" i="1"/>
  <c r="AC30" i="1"/>
  <c r="AF42" i="1"/>
  <c r="AG43" i="1"/>
  <c r="AB45" i="1"/>
  <c r="AC46" i="1"/>
  <c r="AF60" i="1"/>
  <c r="AG61" i="1"/>
  <c r="AB63" i="1"/>
  <c r="AC64" i="1"/>
  <c r="AF76" i="1"/>
  <c r="AG77" i="1"/>
  <c r="AB79" i="1"/>
  <c r="AC80" i="1"/>
  <c r="C17" i="1"/>
  <c r="C39" i="1"/>
  <c r="AF28" i="1"/>
  <c r="AG29" i="1"/>
  <c r="AB31" i="1"/>
  <c r="AC32" i="1"/>
  <c r="AF44" i="1"/>
  <c r="AG45" i="1"/>
  <c r="AB47" i="1"/>
  <c r="AC48" i="1"/>
  <c r="AF62" i="1"/>
  <c r="AG63" i="1"/>
  <c r="AB65" i="1"/>
  <c r="AC66" i="1"/>
  <c r="AF78" i="1"/>
  <c r="AG79" i="1"/>
  <c r="AB81" i="1"/>
  <c r="AC82" i="1"/>
  <c r="AF17" i="1"/>
  <c r="AB18" i="1"/>
  <c r="C18" i="1"/>
  <c r="AF19" i="1"/>
  <c r="AB20" i="1"/>
  <c r="C20" i="1"/>
  <c r="AF21" i="1"/>
  <c r="AB22" i="1"/>
  <c r="AF23" i="1"/>
  <c r="AB24" i="1"/>
  <c r="C24" i="1"/>
  <c r="AF25" i="1"/>
  <c r="AB26" i="1"/>
  <c r="C26" i="1"/>
  <c r="AF27" i="1"/>
  <c r="AB28" i="1"/>
  <c r="C28" i="1"/>
  <c r="AF29" i="1"/>
  <c r="AB30" i="1"/>
  <c r="AF31" i="1"/>
  <c r="AB32" i="1"/>
  <c r="C32" i="1"/>
  <c r="AF33" i="1"/>
  <c r="AB34" i="1"/>
  <c r="C34" i="1"/>
  <c r="AF35" i="1"/>
  <c r="AB36" i="1"/>
  <c r="C36" i="1"/>
  <c r="AF37" i="1"/>
  <c r="AB38" i="1"/>
  <c r="AF39" i="1"/>
  <c r="AB40" i="1"/>
  <c r="C40" i="1"/>
  <c r="AF41" i="1"/>
  <c r="X41" i="1"/>
  <c r="AB42" i="1"/>
  <c r="C42" i="1"/>
  <c r="AF43" i="1"/>
  <c r="AB44" i="1"/>
  <c r="C44" i="1"/>
  <c r="AF45" i="1"/>
  <c r="AB46" i="1"/>
  <c r="AF47" i="1"/>
  <c r="AB48" i="1"/>
  <c r="C48" i="1"/>
  <c r="AF49" i="1"/>
  <c r="AB50" i="1"/>
  <c r="C50" i="1"/>
  <c r="C22" i="1"/>
  <c r="C41" i="1"/>
  <c r="AB17" i="1"/>
  <c r="AF30" i="1"/>
  <c r="AG31" i="1"/>
  <c r="AC34" i="1"/>
  <c r="AF46" i="1"/>
  <c r="AG47" i="1"/>
  <c r="AB49" i="1"/>
  <c r="AC50" i="1"/>
  <c r="AF64" i="1"/>
  <c r="AG65" i="1"/>
  <c r="AB67" i="1"/>
  <c r="AC68" i="1"/>
  <c r="AF80" i="1"/>
  <c r="AG81" i="1"/>
  <c r="AB83" i="1"/>
  <c r="X19" i="1"/>
  <c r="E21" i="1"/>
  <c r="E33" i="1"/>
  <c r="AC85" i="1"/>
  <c r="AC83" i="1"/>
  <c r="AC81" i="1"/>
  <c r="AC79" i="1"/>
  <c r="AC77" i="1"/>
  <c r="AC75" i="1"/>
  <c r="AC73" i="1"/>
  <c r="AC71" i="1"/>
  <c r="AC69" i="1"/>
  <c r="AC67" i="1"/>
  <c r="AC65" i="1"/>
  <c r="AC63" i="1"/>
  <c r="AC61" i="1"/>
  <c r="AC59" i="1"/>
  <c r="AC57" i="1"/>
  <c r="AC55" i="1"/>
  <c r="C23" i="1"/>
  <c r="C46" i="1"/>
  <c r="AB19" i="1"/>
  <c r="AF32" i="1"/>
  <c r="AG33" i="1"/>
  <c r="AB35" i="1"/>
  <c r="AC36" i="1"/>
  <c r="AF48" i="1"/>
  <c r="AG49" i="1"/>
  <c r="AC54" i="1"/>
  <c r="AF66" i="1"/>
  <c r="AG67" i="1"/>
  <c r="AB69" i="1"/>
  <c r="AC70" i="1"/>
  <c r="AF82" i="1"/>
  <c r="AG83" i="1"/>
  <c r="AB85" i="1"/>
  <c r="D18" i="1"/>
  <c r="E43" i="1"/>
  <c r="X47" i="1"/>
  <c r="C25" i="1"/>
  <c r="C47" i="1"/>
  <c r="AB21" i="1"/>
  <c r="AF34" i="1"/>
  <c r="AG35" i="1"/>
  <c r="AB37" i="1"/>
  <c r="AC38" i="1"/>
  <c r="AF50" i="1"/>
  <c r="AB55" i="1"/>
  <c r="AC56" i="1"/>
  <c r="AF68" i="1"/>
  <c r="AG69" i="1"/>
  <c r="AB71" i="1"/>
  <c r="AC72" i="1"/>
  <c r="AF84" i="1"/>
  <c r="AG85" i="1"/>
  <c r="AE54" i="1"/>
  <c r="AE56" i="1"/>
  <c r="AE58" i="1"/>
  <c r="AE60" i="1"/>
  <c r="AE62" i="1"/>
  <c r="AE64" i="1"/>
  <c r="AE66" i="1"/>
  <c r="AE68" i="1"/>
  <c r="AE70" i="1"/>
  <c r="AE72" i="1"/>
  <c r="AE74" i="1"/>
  <c r="AE76" i="1"/>
  <c r="AE78" i="1"/>
  <c r="AE80" i="1"/>
  <c r="AE82" i="1"/>
  <c r="AE84" i="1"/>
  <c r="AD55" i="1"/>
  <c r="AD57" i="1"/>
  <c r="AD59" i="1"/>
  <c r="AD61" i="1"/>
  <c r="AD63" i="1"/>
  <c r="AD65" i="1"/>
  <c r="AD67" i="1"/>
  <c r="AD69" i="1"/>
  <c r="AD71" i="1"/>
  <c r="AD73" i="1"/>
  <c r="AD75" i="1"/>
  <c r="AD77" i="1"/>
  <c r="AD79" i="1"/>
  <c r="AD81" i="1"/>
  <c r="AD83" i="1"/>
  <c r="AE55" i="1"/>
  <c r="AE57" i="1"/>
  <c r="AE59" i="1"/>
  <c r="AE61" i="1"/>
  <c r="AE63" i="1"/>
  <c r="AE65" i="1"/>
  <c r="AE67" i="1"/>
  <c r="AE69" i="1"/>
  <c r="AE71" i="1"/>
  <c r="AE73" i="1"/>
  <c r="AE75" i="1"/>
  <c r="AE77" i="1"/>
  <c r="AE79" i="1"/>
  <c r="AE81" i="1"/>
  <c r="AE83" i="1"/>
  <c r="E34" i="1"/>
  <c r="D35" i="1"/>
  <c r="X36" i="1"/>
  <c r="W37" i="1"/>
  <c r="E38" i="1"/>
  <c r="X40" i="1"/>
  <c r="X42" i="1"/>
  <c r="E44" i="1"/>
  <c r="X46" i="1"/>
  <c r="W49" i="1"/>
  <c r="X50" i="1"/>
  <c r="C37" i="1"/>
  <c r="E59" i="1"/>
  <c r="D64" i="1"/>
  <c r="D74" i="1"/>
  <c r="D76" i="1"/>
  <c r="D68" i="1"/>
  <c r="D78" i="1"/>
  <c r="D80" i="1"/>
  <c r="D82" i="1"/>
  <c r="D70" i="1"/>
  <c r="D84" i="1"/>
  <c r="F29" i="1"/>
  <c r="X44" i="1"/>
  <c r="D49" i="1"/>
  <c r="E50" i="1"/>
  <c r="E28" i="1"/>
  <c r="D29" i="1"/>
  <c r="F31" i="1"/>
  <c r="F33" i="1"/>
  <c r="X34" i="1"/>
  <c r="E36" i="1"/>
  <c r="X18" i="1"/>
  <c r="E20" i="1"/>
  <c r="E30" i="1"/>
  <c r="E32" i="1"/>
  <c r="Y49" i="1"/>
  <c r="F19" i="1"/>
  <c r="F23" i="1"/>
  <c r="X24" i="1"/>
  <c r="E26" i="1"/>
  <c r="F35" i="1"/>
  <c r="E42" i="1"/>
  <c r="Y19" i="1"/>
  <c r="F21" i="1"/>
  <c r="Y23" i="1"/>
  <c r="Y21" i="1"/>
  <c r="E14" i="1"/>
  <c r="E18" i="1"/>
  <c r="G14" i="1"/>
  <c r="R52" i="1"/>
  <c r="AK52" i="1" s="1"/>
  <c r="F18" i="1"/>
  <c r="W18" i="1"/>
  <c r="F20" i="1"/>
  <c r="W20" i="1"/>
  <c r="F22" i="1"/>
  <c r="W22" i="1"/>
  <c r="W24" i="1"/>
  <c r="E27" i="1"/>
  <c r="W27" i="1"/>
  <c r="Z29" i="1"/>
  <c r="G29" i="1"/>
  <c r="W31" i="1"/>
  <c r="Y32" i="1"/>
  <c r="F32" i="1"/>
  <c r="Z32" i="1"/>
  <c r="D33" i="1"/>
  <c r="F41" i="1"/>
  <c r="Y41" i="1"/>
  <c r="F45" i="1"/>
  <c r="Y45" i="1"/>
  <c r="G48" i="1"/>
  <c r="E22" i="1"/>
  <c r="K52" i="1"/>
  <c r="S52" i="1"/>
  <c r="AL52" i="1" s="1"/>
  <c r="Y27" i="1"/>
  <c r="X27" i="1"/>
  <c r="E35" i="1"/>
  <c r="X48" i="1"/>
  <c r="E48" i="1"/>
  <c r="L52" i="1"/>
  <c r="AE52" i="1" s="1"/>
  <c r="T52" i="1"/>
  <c r="AM52" i="1" s="1"/>
  <c r="D19" i="1"/>
  <c r="D21" i="1"/>
  <c r="D23" i="1"/>
  <c r="Y24" i="1"/>
  <c r="D25" i="1"/>
  <c r="W26" i="1"/>
  <c r="X29" i="1"/>
  <c r="W32" i="1"/>
  <c r="D32" i="1"/>
  <c r="W34" i="1"/>
  <c r="W40" i="1"/>
  <c r="D40" i="1"/>
  <c r="G40" i="1"/>
  <c r="W44" i="1"/>
  <c r="D44" i="1"/>
  <c r="Z44" i="1"/>
  <c r="G44" i="1"/>
  <c r="F14" i="1"/>
  <c r="M52" i="1"/>
  <c r="Y30" i="1"/>
  <c r="F30" i="1"/>
  <c r="Z34" i="1"/>
  <c r="G34" i="1"/>
  <c r="F39" i="1"/>
  <c r="Y39" i="1"/>
  <c r="Z36" i="1"/>
  <c r="G36" i="1"/>
  <c r="F60" i="1"/>
  <c r="N52" i="1"/>
  <c r="AG52" i="1" s="1"/>
  <c r="F25" i="1"/>
  <c r="G26" i="1"/>
  <c r="Z26" i="1"/>
  <c r="Y28" i="1"/>
  <c r="F28" i="1"/>
  <c r="Z28" i="1"/>
  <c r="E29" i="1"/>
  <c r="X33" i="1"/>
  <c r="F43" i="1"/>
  <c r="Y43" i="1"/>
  <c r="Z50" i="1"/>
  <c r="G50" i="1"/>
  <c r="Y59" i="1"/>
  <c r="F59" i="1"/>
  <c r="W14" i="1"/>
  <c r="O52" i="1"/>
  <c r="X17" i="1"/>
  <c r="Y25" i="1"/>
  <c r="D26" i="1"/>
  <c r="G28" i="1"/>
  <c r="W30" i="1"/>
  <c r="D30" i="1"/>
  <c r="Z31" i="1"/>
  <c r="G31" i="1"/>
  <c r="W33" i="1"/>
  <c r="E37" i="1"/>
  <c r="W38" i="1"/>
  <c r="D38" i="1"/>
  <c r="G38" i="1"/>
  <c r="E68" i="1"/>
  <c r="X68" i="1"/>
  <c r="Z68" i="1"/>
  <c r="G68" i="1"/>
  <c r="Y14" i="1"/>
  <c r="X31" i="1"/>
  <c r="D60" i="1"/>
  <c r="W60" i="1"/>
  <c r="X14" i="1"/>
  <c r="Y17" i="1"/>
  <c r="W28" i="1"/>
  <c r="D28" i="1"/>
  <c r="W36" i="1"/>
  <c r="W42" i="1"/>
  <c r="D42" i="1"/>
  <c r="Z42" i="1"/>
  <c r="G42" i="1"/>
  <c r="W46" i="1"/>
  <c r="D46" i="1"/>
  <c r="Z46" i="1"/>
  <c r="G46" i="1"/>
  <c r="G33" i="1"/>
  <c r="G35" i="1"/>
  <c r="X35" i="1"/>
  <c r="G37" i="1"/>
  <c r="X37" i="1"/>
  <c r="W47" i="1"/>
  <c r="D47" i="1"/>
  <c r="D48" i="1"/>
  <c r="I87" i="1"/>
  <c r="AB87" i="1" s="1"/>
  <c r="D54" i="1"/>
  <c r="Q87" i="1"/>
  <c r="W55" i="1"/>
  <c r="Z55" i="1"/>
  <c r="G55" i="1"/>
  <c r="Y58" i="1"/>
  <c r="Z58" i="1"/>
  <c r="D34" i="1"/>
  <c r="D36" i="1"/>
  <c r="Y37" i="1"/>
  <c r="W39" i="1"/>
  <c r="D39" i="1"/>
  <c r="W41" i="1"/>
  <c r="D41" i="1"/>
  <c r="W43" i="1"/>
  <c r="D43" i="1"/>
  <c r="W45" i="1"/>
  <c r="D45" i="1"/>
  <c r="E56" i="1"/>
  <c r="W56" i="1"/>
  <c r="Z33" i="1"/>
  <c r="Z35" i="1"/>
  <c r="Z37" i="1"/>
  <c r="E46" i="1"/>
  <c r="Y56" i="1"/>
  <c r="X56" i="1"/>
  <c r="E57" i="1"/>
  <c r="D58" i="1"/>
  <c r="W58" i="1"/>
  <c r="D65" i="1"/>
  <c r="E71" i="1"/>
  <c r="X71" i="1"/>
  <c r="F34" i="1"/>
  <c r="F36" i="1"/>
  <c r="Y38" i="1"/>
  <c r="Y40" i="1"/>
  <c r="Y42" i="1"/>
  <c r="Y44" i="1"/>
  <c r="Y46" i="1"/>
  <c r="X55" i="1"/>
  <c r="E55" i="1"/>
  <c r="F61" i="1"/>
  <c r="P87" i="1"/>
  <c r="E64" i="1"/>
  <c r="Z64" i="1"/>
  <c r="G64" i="1"/>
  <c r="G73" i="1"/>
  <c r="E81" i="1"/>
  <c r="X81" i="1"/>
  <c r="E85" i="1"/>
  <c r="X85" i="1"/>
  <c r="M87" i="1"/>
  <c r="W61" i="1"/>
  <c r="Y34" i="1"/>
  <c r="Y36" i="1"/>
  <c r="E54" i="1"/>
  <c r="N87" i="1"/>
  <c r="AG87" i="1" s="1"/>
  <c r="W54" i="1"/>
  <c r="Z57" i="1"/>
  <c r="G57" i="1"/>
  <c r="X64" i="1"/>
  <c r="E66" i="1"/>
  <c r="X66" i="1"/>
  <c r="Z66" i="1"/>
  <c r="G66" i="1"/>
  <c r="Z38" i="1"/>
  <c r="Z40" i="1"/>
  <c r="F47" i="1"/>
  <c r="Y47" i="1"/>
  <c r="Z48" i="1"/>
  <c r="D50" i="1"/>
  <c r="Y54" i="1"/>
  <c r="O87" i="1"/>
  <c r="AH87" i="1" s="1"/>
  <c r="F63" i="1"/>
  <c r="Y63" i="1"/>
  <c r="E76" i="1"/>
  <c r="X76" i="1"/>
  <c r="G76" i="1"/>
  <c r="F82" i="1"/>
  <c r="H82" i="1" s="1"/>
  <c r="Y82" i="1"/>
  <c r="F84" i="1"/>
  <c r="Y84" i="1"/>
  <c r="J87" i="1"/>
  <c r="R87" i="1"/>
  <c r="AK87" i="1" s="1"/>
  <c r="Y57" i="1"/>
  <c r="F62" i="1"/>
  <c r="Y62" i="1"/>
  <c r="D63" i="1"/>
  <c r="F73" i="1"/>
  <c r="Y73" i="1"/>
  <c r="E74" i="1"/>
  <c r="X74" i="1"/>
  <c r="G74" i="1"/>
  <c r="Z75" i="1"/>
  <c r="E47" i="1"/>
  <c r="K87" i="1"/>
  <c r="AD87" i="1" s="1"/>
  <c r="S87" i="1"/>
  <c r="Y55" i="1"/>
  <c r="D59" i="1"/>
  <c r="E60" i="1"/>
  <c r="E63" i="1"/>
  <c r="X63" i="1"/>
  <c r="F71" i="1"/>
  <c r="Y71" i="1"/>
  <c r="G75" i="1"/>
  <c r="F78" i="1"/>
  <c r="Y78" i="1"/>
  <c r="D79" i="1"/>
  <c r="G79" i="1"/>
  <c r="D57" i="1"/>
  <c r="E58" i="1"/>
  <c r="Z59" i="1"/>
  <c r="Y60" i="1"/>
  <c r="X60" i="1"/>
  <c r="F65" i="1"/>
  <c r="W67" i="1"/>
  <c r="Z73" i="1"/>
  <c r="F76" i="1"/>
  <c r="Y76" i="1"/>
  <c r="E79" i="1"/>
  <c r="X79" i="1"/>
  <c r="Z80" i="1"/>
  <c r="Z84" i="1"/>
  <c r="W83" i="1"/>
  <c r="G67" i="1"/>
  <c r="F70" i="1"/>
  <c r="Y70" i="1"/>
  <c r="E73" i="1"/>
  <c r="X73" i="1"/>
  <c r="E80" i="1"/>
  <c r="G80" i="1"/>
  <c r="E82" i="1"/>
  <c r="X82" i="1"/>
  <c r="Z83" i="1"/>
  <c r="E84" i="1"/>
  <c r="X84" i="1"/>
  <c r="G83" i="1"/>
  <c r="Z85" i="1"/>
  <c r="E65" i="1"/>
  <c r="X65" i="1"/>
  <c r="F66" i="1"/>
  <c r="F68" i="1"/>
  <c r="E69" i="1"/>
  <c r="X69" i="1"/>
  <c r="Y79" i="1"/>
  <c r="X80" i="1"/>
  <c r="G81" i="1"/>
  <c r="L87" i="1"/>
  <c r="AE87" i="1" s="1"/>
  <c r="T87" i="1"/>
  <c r="AM87" i="1" s="1"/>
  <c r="E62" i="1"/>
  <c r="Z62" i="1"/>
  <c r="AA62" i="1" s="1"/>
  <c r="F64" i="1"/>
  <c r="Y64" i="1"/>
  <c r="W65" i="1"/>
  <c r="E67" i="1"/>
  <c r="X67" i="1"/>
  <c r="Z71" i="1"/>
  <c r="F75" i="1"/>
  <c r="G77" i="1"/>
  <c r="E78" i="1"/>
  <c r="F80" i="1"/>
  <c r="Y80" i="1"/>
  <c r="W81" i="1"/>
  <c r="Z82" i="1"/>
  <c r="E83" i="1"/>
  <c r="X83" i="1"/>
  <c r="X61" i="1"/>
  <c r="Z65" i="1"/>
  <c r="F69" i="1"/>
  <c r="G71" i="1"/>
  <c r="E72" i="1"/>
  <c r="F74" i="1"/>
  <c r="Y74" i="1"/>
  <c r="W75" i="1"/>
  <c r="Z76" i="1"/>
  <c r="E77" i="1"/>
  <c r="X77" i="1"/>
  <c r="Z81" i="1"/>
  <c r="E61" i="1"/>
  <c r="Z63" i="1"/>
  <c r="G69" i="1"/>
  <c r="E70" i="1"/>
  <c r="G72" i="1"/>
  <c r="F72" i="1"/>
  <c r="Y72" i="1"/>
  <c r="W73" i="1"/>
  <c r="Z74" i="1"/>
  <c r="E75" i="1"/>
  <c r="X75" i="1"/>
  <c r="D77" i="1"/>
  <c r="Z79" i="1"/>
  <c r="W85" i="1"/>
  <c r="G85" i="1"/>
  <c r="F67" i="1"/>
  <c r="F77" i="1"/>
  <c r="F79" i="1"/>
  <c r="F81" i="1"/>
  <c r="F83" i="1"/>
  <c r="F85" i="1"/>
  <c r="G61" i="1"/>
  <c r="G63" i="1"/>
  <c r="G65" i="1"/>
  <c r="Y85" i="1"/>
  <c r="AC19" i="6"/>
  <c r="AD83" i="6"/>
  <c r="AD49" i="6"/>
  <c r="AD47" i="6"/>
  <c r="AD45" i="6"/>
  <c r="AD43" i="6"/>
  <c r="AD41" i="6"/>
  <c r="AD39" i="6"/>
  <c r="AD37" i="6"/>
  <c r="AD44" i="6"/>
  <c r="AD42" i="6"/>
  <c r="AD40" i="6"/>
  <c r="AL83" i="6"/>
  <c r="AL81" i="6"/>
  <c r="AL60" i="6"/>
  <c r="AL58" i="6"/>
  <c r="AL56" i="6"/>
  <c r="AL54" i="6"/>
  <c r="AL49" i="6"/>
  <c r="AL47" i="6"/>
  <c r="AL45" i="6"/>
  <c r="AL43" i="6"/>
  <c r="AL41" i="6"/>
  <c r="AL39" i="6"/>
  <c r="AL36" i="6"/>
  <c r="AL48" i="6"/>
  <c r="AL37" i="6"/>
  <c r="AL46" i="6"/>
  <c r="AL17" i="6"/>
  <c r="AH18" i="6"/>
  <c r="AL19" i="6"/>
  <c r="AE20" i="6"/>
  <c r="AM20" i="6"/>
  <c r="AG20" i="6"/>
  <c r="AC21" i="6"/>
  <c r="AH34" i="6"/>
  <c r="AD34" i="6"/>
  <c r="AD38" i="6"/>
  <c r="AG42" i="6"/>
  <c r="AH43" i="6"/>
  <c r="AK43" i="6"/>
  <c r="AK49" i="6"/>
  <c r="AE80" i="6"/>
  <c r="AE74" i="6"/>
  <c r="AE60" i="6"/>
  <c r="AE58" i="6"/>
  <c r="AE72" i="6"/>
  <c r="AE68" i="6"/>
  <c r="AE66" i="6"/>
  <c r="AE44" i="6"/>
  <c r="AE42" i="6"/>
  <c r="AE40" i="6"/>
  <c r="AE38" i="6"/>
  <c r="AE48" i="6"/>
  <c r="AE57" i="6"/>
  <c r="AE46" i="6"/>
  <c r="AM60" i="6"/>
  <c r="AM58" i="6"/>
  <c r="AM56" i="6"/>
  <c r="AM64" i="6"/>
  <c r="AM59" i="6"/>
  <c r="AM57" i="6"/>
  <c r="AM55" i="6"/>
  <c r="AM66" i="6"/>
  <c r="AM48" i="6"/>
  <c r="AM46" i="6"/>
  <c r="AM44" i="6"/>
  <c r="AM42" i="6"/>
  <c r="AM40" i="6"/>
  <c r="AM38" i="6"/>
  <c r="AE17" i="6"/>
  <c r="AM17" i="6"/>
  <c r="AI18" i="6"/>
  <c r="AE19" i="6"/>
  <c r="AC22" i="6"/>
  <c r="AI23" i="6"/>
  <c r="AC24" i="6"/>
  <c r="AI25" i="6"/>
  <c r="AC26" i="6"/>
  <c r="AI27" i="6"/>
  <c r="AC28" i="6"/>
  <c r="AI29" i="6"/>
  <c r="AC30" i="6"/>
  <c r="AI31" i="6"/>
  <c r="AC32" i="6"/>
  <c r="AI33" i="6"/>
  <c r="AC36" i="6"/>
  <c r="AF40" i="6"/>
  <c r="AC45" i="6"/>
  <c r="AK45" i="6"/>
  <c r="AF49" i="6"/>
  <c r="AF47" i="6"/>
  <c r="AF45" i="6"/>
  <c r="AF59" i="6"/>
  <c r="AF57" i="6"/>
  <c r="AF55" i="6"/>
  <c r="AF50" i="6"/>
  <c r="AF60" i="6"/>
  <c r="AF43" i="6"/>
  <c r="AF41" i="6"/>
  <c r="AF39" i="6"/>
  <c r="AF56" i="6"/>
  <c r="AO59" i="6"/>
  <c r="AO57" i="6"/>
  <c r="AO55" i="6"/>
  <c r="AF17" i="6"/>
  <c r="AF19" i="6"/>
  <c r="AK20" i="6"/>
  <c r="AJ22" i="6"/>
  <c r="AD22" i="6"/>
  <c r="AD23" i="6"/>
  <c r="AJ24" i="6"/>
  <c r="AD24" i="6"/>
  <c r="AD25" i="6"/>
  <c r="AJ26" i="6"/>
  <c r="AD26" i="6"/>
  <c r="AD27" i="6"/>
  <c r="AJ28" i="6"/>
  <c r="AD28" i="6"/>
  <c r="AD29" i="6"/>
  <c r="AJ30" i="6"/>
  <c r="AD30" i="6"/>
  <c r="AD31" i="6"/>
  <c r="AJ32" i="6"/>
  <c r="AD32" i="6"/>
  <c r="AD33" i="6"/>
  <c r="AJ34" i="6"/>
  <c r="AL34" i="6"/>
  <c r="AH35" i="6"/>
  <c r="AC35" i="6"/>
  <c r="AF37" i="6"/>
  <c r="AG40" i="6"/>
  <c r="AH41" i="6"/>
  <c r="AK41" i="6"/>
  <c r="AK47" i="6"/>
  <c r="AD48" i="6"/>
  <c r="AI57" i="6"/>
  <c r="AH61" i="6"/>
  <c r="AI21" i="6"/>
  <c r="AF42" i="6"/>
  <c r="D14" i="6"/>
  <c r="AG82" i="6"/>
  <c r="AG76" i="6"/>
  <c r="AG79" i="6"/>
  <c r="AG73" i="6"/>
  <c r="AG85" i="6"/>
  <c r="AG67" i="6"/>
  <c r="AG83" i="6"/>
  <c r="AG77" i="6"/>
  <c r="AG71" i="6"/>
  <c r="AG81" i="6"/>
  <c r="AG75" i="6"/>
  <c r="AG72" i="6"/>
  <c r="AG84" i="6"/>
  <c r="AG49" i="6"/>
  <c r="AG47" i="6"/>
  <c r="AG45" i="6"/>
  <c r="AG43" i="6"/>
  <c r="AG41" i="6"/>
  <c r="AG39" i="6"/>
  <c r="AG69" i="6"/>
  <c r="AG63" i="6"/>
  <c r="AG62" i="6"/>
  <c r="AG65" i="6"/>
  <c r="AG78" i="6"/>
  <c r="AG34" i="6"/>
  <c r="AG32" i="6"/>
  <c r="AO32" i="6" s="1"/>
  <c r="AG30" i="6"/>
  <c r="AG28" i="6"/>
  <c r="AG26" i="6"/>
  <c r="AG24" i="6"/>
  <c r="AG22" i="6"/>
  <c r="AG37" i="6"/>
  <c r="AG17" i="6"/>
  <c r="AC18" i="6"/>
  <c r="AL20" i="6"/>
  <c r="AE21" i="6"/>
  <c r="AM21" i="6"/>
  <c r="AH21" i="6"/>
  <c r="AG23" i="6"/>
  <c r="AG25" i="6"/>
  <c r="AG27" i="6"/>
  <c r="AG29" i="6"/>
  <c r="AG31" i="6"/>
  <c r="AG33" i="6"/>
  <c r="AI35" i="6"/>
  <c r="AK35" i="6"/>
  <c r="AL40" i="6"/>
  <c r="AI48" i="6"/>
  <c r="AH77" i="6"/>
  <c r="E14" i="6"/>
  <c r="H14" i="6" s="1"/>
  <c r="AH84" i="6"/>
  <c r="AH82" i="6"/>
  <c r="AH49" i="6"/>
  <c r="AH48" i="6"/>
  <c r="AH46" i="6"/>
  <c r="AH44" i="6"/>
  <c r="AH42" i="6"/>
  <c r="AH40" i="6"/>
  <c r="AH47" i="6"/>
  <c r="AH38" i="6"/>
  <c r="AH45" i="6"/>
  <c r="AH36" i="6"/>
  <c r="AH17" i="6"/>
  <c r="AI20" i="6"/>
  <c r="AF21" i="6"/>
  <c r="AH23" i="6"/>
  <c r="AH25" i="6"/>
  <c r="AH27" i="6"/>
  <c r="AH29" i="6"/>
  <c r="AH31" i="6"/>
  <c r="AH33" i="6"/>
  <c r="AJ35" i="6"/>
  <c r="AJ36" i="6"/>
  <c r="AH39" i="6"/>
  <c r="AK39" i="6"/>
  <c r="AD46" i="6"/>
  <c r="AE55" i="6"/>
  <c r="AJ61" i="6"/>
  <c r="AE70" i="6"/>
  <c r="AM70" i="6"/>
  <c r="AJ72" i="6"/>
  <c r="AC75" i="6"/>
  <c r="AC66" i="6"/>
  <c r="AC82" i="6"/>
  <c r="AC76" i="6"/>
  <c r="AC64" i="6"/>
  <c r="AC68" i="6"/>
  <c r="AC78" i="6"/>
  <c r="AC84" i="6"/>
  <c r="AC71" i="6"/>
  <c r="AC48" i="6"/>
  <c r="AC46" i="6"/>
  <c r="AC44" i="6"/>
  <c r="AC42" i="6"/>
  <c r="AC40" i="6"/>
  <c r="AC38" i="6"/>
  <c r="AC80" i="6"/>
  <c r="AC74" i="6"/>
  <c r="AC72" i="6"/>
  <c r="AC70" i="6"/>
  <c r="AC69" i="6"/>
  <c r="AC34" i="6"/>
  <c r="AC62" i="6"/>
  <c r="AC49" i="6"/>
  <c r="AC43" i="6"/>
  <c r="AC41" i="6"/>
  <c r="AC39" i="6"/>
  <c r="AC33" i="6"/>
  <c r="AC31" i="6"/>
  <c r="AC29" i="6"/>
  <c r="AC27" i="6"/>
  <c r="AC25" i="6"/>
  <c r="AC23" i="6"/>
  <c r="AK17" i="6"/>
  <c r="AM37" i="6"/>
  <c r="F14" i="6"/>
  <c r="AI79" i="6"/>
  <c r="AI73" i="6"/>
  <c r="AI77" i="6"/>
  <c r="AI59" i="6"/>
  <c r="AI63" i="6"/>
  <c r="AI60" i="6"/>
  <c r="AI58" i="6"/>
  <c r="AI56" i="6"/>
  <c r="AI54" i="6"/>
  <c r="AI50" i="6"/>
  <c r="AI49" i="6"/>
  <c r="AI47" i="6"/>
  <c r="AI43" i="6"/>
  <c r="AI41" i="6"/>
  <c r="AI39" i="6"/>
  <c r="AI45" i="6"/>
  <c r="Z14" i="6"/>
  <c r="I52" i="6"/>
  <c r="W52" i="6" s="1"/>
  <c r="AI17" i="6"/>
  <c r="AE18" i="6"/>
  <c r="AM18" i="6"/>
  <c r="AI19" i="6"/>
  <c r="AJ20" i="6"/>
  <c r="AC20" i="6"/>
  <c r="AK21" i="6"/>
  <c r="AE22" i="6"/>
  <c r="AM22" i="6"/>
  <c r="AK22" i="6"/>
  <c r="AE23" i="6"/>
  <c r="AM23" i="6"/>
  <c r="AE24" i="6"/>
  <c r="AM24" i="6"/>
  <c r="AK24" i="6"/>
  <c r="AE25" i="6"/>
  <c r="AM25" i="6"/>
  <c r="AE26" i="6"/>
  <c r="AM26" i="6"/>
  <c r="AK26" i="6"/>
  <c r="AE27" i="6"/>
  <c r="AM27" i="6"/>
  <c r="AE28" i="6"/>
  <c r="AM28" i="6"/>
  <c r="AK28" i="6"/>
  <c r="AE29" i="6"/>
  <c r="AM29" i="6"/>
  <c r="AE30" i="6"/>
  <c r="AM30" i="6"/>
  <c r="AK30" i="6"/>
  <c r="AE31" i="6"/>
  <c r="AM31" i="6"/>
  <c r="AE32" i="6"/>
  <c r="AM32" i="6"/>
  <c r="AE33" i="6"/>
  <c r="AM33" i="6"/>
  <c r="AE34" i="6"/>
  <c r="AL38" i="6"/>
  <c r="AF44" i="6"/>
  <c r="AG46" i="6"/>
  <c r="AF54" i="6"/>
  <c r="AH55" i="6"/>
  <c r="AE59" i="6"/>
  <c r="AC67" i="6"/>
  <c r="AK64" i="6"/>
  <c r="AK80" i="6"/>
  <c r="AK74" i="6"/>
  <c r="AK84" i="6"/>
  <c r="AK78" i="6"/>
  <c r="AK62" i="6"/>
  <c r="AK66" i="6"/>
  <c r="AK72" i="6"/>
  <c r="AK70" i="6"/>
  <c r="AK69" i="6"/>
  <c r="AK48" i="6"/>
  <c r="AK46" i="6"/>
  <c r="AK44" i="6"/>
  <c r="AK42" i="6"/>
  <c r="AK40" i="6"/>
  <c r="AK38" i="6"/>
  <c r="AK79" i="6"/>
  <c r="AK73" i="6"/>
  <c r="AK68" i="6"/>
  <c r="AK67" i="6"/>
  <c r="AK82" i="6"/>
  <c r="AK34" i="6"/>
  <c r="AK36" i="6"/>
  <c r="AK37" i="6"/>
  <c r="AK65" i="6"/>
  <c r="AK33" i="6"/>
  <c r="AK31" i="6"/>
  <c r="AK29" i="6"/>
  <c r="AK27" i="6"/>
  <c r="AK25" i="6"/>
  <c r="AK23" i="6"/>
  <c r="AK76" i="6"/>
  <c r="AC17" i="6"/>
  <c r="AK19" i="6"/>
  <c r="AJ59" i="6"/>
  <c r="AJ57" i="6"/>
  <c r="AJ55" i="6"/>
  <c r="AJ48" i="6"/>
  <c r="AJ46" i="6"/>
  <c r="AJ60" i="6"/>
  <c r="AJ58" i="6"/>
  <c r="AJ56" i="6"/>
  <c r="AJ54" i="6"/>
  <c r="AJ50" i="6"/>
  <c r="AJ44" i="6"/>
  <c r="AJ42" i="6"/>
  <c r="AJ40" i="6"/>
  <c r="AJ17" i="6"/>
  <c r="AJ19" i="6"/>
  <c r="AD20" i="6"/>
  <c r="AL21" i="6"/>
  <c r="AL22" i="6"/>
  <c r="AF23" i="6"/>
  <c r="AL23" i="6"/>
  <c r="AL24" i="6"/>
  <c r="AF25" i="6"/>
  <c r="AL25" i="6"/>
  <c r="AL26" i="6"/>
  <c r="AF27" i="6"/>
  <c r="AL27" i="6"/>
  <c r="AL28" i="6"/>
  <c r="AF29" i="6"/>
  <c r="AL29" i="6"/>
  <c r="AL30" i="6"/>
  <c r="AF31" i="6"/>
  <c r="AL31" i="6"/>
  <c r="AL32" i="6"/>
  <c r="AF33" i="6"/>
  <c r="AL33" i="6"/>
  <c r="AD35" i="6"/>
  <c r="AL35" i="6"/>
  <c r="AD36" i="6"/>
  <c r="AJ38" i="6"/>
  <c r="AG44" i="6"/>
  <c r="AI46" i="6"/>
  <c r="AC47" i="6"/>
  <c r="AF58" i="6"/>
  <c r="AH59" i="6"/>
  <c r="AC60" i="6"/>
  <c r="AK60" i="6"/>
  <c r="AD72" i="6"/>
  <c r="AM34" i="6"/>
  <c r="AI38" i="6"/>
  <c r="AE47" i="6"/>
  <c r="AM47" i="6"/>
  <c r="AH57" i="6"/>
  <c r="AE35" i="6"/>
  <c r="AM35" i="6"/>
  <c r="AF36" i="6"/>
  <c r="AG36" i="6"/>
  <c r="AI37" i="6"/>
  <c r="AI40" i="6"/>
  <c r="AI42" i="6"/>
  <c r="AI44" i="6"/>
  <c r="AE49" i="6"/>
  <c r="AM49" i="6"/>
  <c r="AL50" i="6"/>
  <c r="AI55" i="6"/>
  <c r="AC58" i="6"/>
  <c r="AK58" i="6"/>
  <c r="AK59" i="6"/>
  <c r="AD60" i="6"/>
  <c r="AH65" i="6"/>
  <c r="AF35" i="6"/>
  <c r="AJ39" i="6"/>
  <c r="AJ41" i="6"/>
  <c r="AJ43" i="6"/>
  <c r="AJ45" i="6"/>
  <c r="AC56" i="6"/>
  <c r="AK56" i="6"/>
  <c r="AK57" i="6"/>
  <c r="AD58" i="6"/>
  <c r="AM68" i="6"/>
  <c r="AM80" i="6"/>
  <c r="AJ37" i="6"/>
  <c r="AG38" i="6"/>
  <c r="AF46" i="6"/>
  <c r="I87" i="6"/>
  <c r="W87" i="6" s="1"/>
  <c r="AC54" i="6"/>
  <c r="AK54" i="6"/>
  <c r="AK55" i="6"/>
  <c r="AD56" i="6"/>
  <c r="AO60" i="6"/>
  <c r="AJ65" i="6"/>
  <c r="AM74" i="6"/>
  <c r="AI81" i="6"/>
  <c r="AI84" i="6"/>
  <c r="AI36" i="6"/>
  <c r="AC37" i="6"/>
  <c r="AF38" i="6"/>
  <c r="AJ47" i="6"/>
  <c r="AD50" i="6"/>
  <c r="AO58" i="6"/>
  <c r="AJ64" i="6"/>
  <c r="AG68" i="6"/>
  <c r="AI75" i="6"/>
  <c r="AF77" i="6"/>
  <c r="AO77" i="6"/>
  <c r="AD79" i="6"/>
  <c r="AL79" i="6"/>
  <c r="AF82" i="6"/>
  <c r="AO82" i="6"/>
  <c r="AE39" i="6"/>
  <c r="AM39" i="6"/>
  <c r="AE41" i="6"/>
  <c r="AM41" i="6"/>
  <c r="AE43" i="6"/>
  <c r="AM43" i="6"/>
  <c r="AE45" i="6"/>
  <c r="AM45" i="6"/>
  <c r="AF48" i="6"/>
  <c r="AO56" i="6"/>
  <c r="AH62" i="6"/>
  <c r="AD73" i="6"/>
  <c r="AL73" i="6"/>
  <c r="AE76" i="6"/>
  <c r="AC81" i="6"/>
  <c r="AJ49" i="6"/>
  <c r="AC50" i="6"/>
  <c r="AK50" i="6"/>
  <c r="AD54" i="6"/>
  <c r="AE63" i="6"/>
  <c r="AM63" i="6"/>
  <c r="AD69" i="6"/>
  <c r="AL69" i="6"/>
  <c r="AD70" i="6"/>
  <c r="AL70" i="6"/>
  <c r="AK71" i="6"/>
  <c r="AC73" i="6"/>
  <c r="AF76" i="6"/>
  <c r="AO76" i="6"/>
  <c r="AI78" i="6"/>
  <c r="AC79" i="6"/>
  <c r="AH83" i="6"/>
  <c r="AE50" i="6"/>
  <c r="AM50" i="6"/>
  <c r="AD55" i="6"/>
  <c r="AL55" i="6"/>
  <c r="AD57" i="6"/>
  <c r="AL57" i="6"/>
  <c r="AD59" i="6"/>
  <c r="AL59" i="6"/>
  <c r="AK61" i="6"/>
  <c r="AI62" i="6"/>
  <c r="AC65" i="6"/>
  <c r="AJ66" i="6"/>
  <c r="AI67" i="6"/>
  <c r="AH68" i="6"/>
  <c r="AF69" i="6"/>
  <c r="AO69" i="6"/>
  <c r="AM72" i="6"/>
  <c r="AD85" i="6"/>
  <c r="AL85" i="6"/>
  <c r="AE54" i="6"/>
  <c r="AE56" i="6"/>
  <c r="AD61" i="6"/>
  <c r="AL61" i="6"/>
  <c r="AM62" i="6"/>
  <c r="AF64" i="6"/>
  <c r="AO64" i="6"/>
  <c r="AD65" i="6"/>
  <c r="AL65" i="6"/>
  <c r="AG70" i="6"/>
  <c r="AF71" i="6"/>
  <c r="AO71" i="6"/>
  <c r="AF73" i="6"/>
  <c r="AO73" i="6"/>
  <c r="AG74" i="6"/>
  <c r="AF79" i="6"/>
  <c r="AO79" i="6"/>
  <c r="AG80" i="6"/>
  <c r="AC83" i="6"/>
  <c r="AK83" i="6"/>
  <c r="AG50" i="6"/>
  <c r="AG64" i="6"/>
  <c r="AJ68" i="6"/>
  <c r="AC77" i="6"/>
  <c r="AK77" i="6"/>
  <c r="AM78" i="6"/>
  <c r="AF85" i="6"/>
  <c r="AO85" i="6"/>
  <c r="AH50" i="6"/>
  <c r="AG54" i="6"/>
  <c r="AO54" i="6"/>
  <c r="AG55" i="6"/>
  <c r="AG56" i="6"/>
  <c r="AG57" i="6"/>
  <c r="AG58" i="6"/>
  <c r="AG59" i="6"/>
  <c r="AG60" i="6"/>
  <c r="AJ63" i="6"/>
  <c r="AH64" i="6"/>
  <c r="AE64" i="6"/>
  <c r="AD67" i="6"/>
  <c r="AL67" i="6"/>
  <c r="AI69" i="6"/>
  <c r="AI70" i="6"/>
  <c r="AI74" i="6"/>
  <c r="AI80" i="6"/>
  <c r="AD82" i="6"/>
  <c r="AL82" i="6"/>
  <c r="AH54" i="6"/>
  <c r="AH56" i="6"/>
  <c r="AH58" i="6"/>
  <c r="AH60" i="6"/>
  <c r="AE62" i="6"/>
  <c r="AC63" i="6"/>
  <c r="AK63" i="6"/>
  <c r="AE67" i="6"/>
  <c r="AM67" i="6"/>
  <c r="AD68" i="6"/>
  <c r="AJ69" i="6"/>
  <c r="AI71" i="6"/>
  <c r="AI72" i="6"/>
  <c r="AK75" i="6"/>
  <c r="AD76" i="6"/>
  <c r="AK81" i="6"/>
  <c r="AE82" i="6"/>
  <c r="AF83" i="6"/>
  <c r="AO83" i="6"/>
  <c r="AJ62" i="6"/>
  <c r="AD63" i="6"/>
  <c r="AL63" i="6"/>
  <c r="AD66" i="6"/>
  <c r="AF67" i="6"/>
  <c r="AO67" i="6"/>
  <c r="AI68" i="6"/>
  <c r="AF70" i="6"/>
  <c r="AO70" i="6"/>
  <c r="AH71" i="6"/>
  <c r="AE73" i="6"/>
  <c r="AM73" i="6"/>
  <c r="AH74" i="6"/>
  <c r="AJ75" i="6"/>
  <c r="AM76" i="6"/>
  <c r="AJ78" i="6"/>
  <c r="AE78" i="6"/>
  <c r="AE79" i="6"/>
  <c r="AM79" i="6"/>
  <c r="AH80" i="6"/>
  <c r="AJ81" i="6"/>
  <c r="AM82" i="6"/>
  <c r="AJ84" i="6"/>
  <c r="AE84" i="6"/>
  <c r="AE85" i="6"/>
  <c r="AM85" i="6"/>
  <c r="AM54" i="6"/>
  <c r="AC61" i="6"/>
  <c r="AD62" i="6"/>
  <c r="AF63" i="6"/>
  <c r="AO63" i="6"/>
  <c r="AI64" i="6"/>
  <c r="AI65" i="6"/>
  <c r="AF66" i="6"/>
  <c r="AO66" i="6"/>
  <c r="AH67" i="6"/>
  <c r="AE69" i="6"/>
  <c r="AM69" i="6"/>
  <c r="AH70" i="6"/>
  <c r="AJ71" i="6"/>
  <c r="AJ74" i="6"/>
  <c r="AD75" i="6"/>
  <c r="AL75" i="6"/>
  <c r="AD78" i="6"/>
  <c r="AJ80" i="6"/>
  <c r="AD81" i="6"/>
  <c r="AD84" i="6"/>
  <c r="AL84" i="6"/>
  <c r="AF72" i="6"/>
  <c r="AO72" i="6"/>
  <c r="AH73" i="6"/>
  <c r="AE75" i="6"/>
  <c r="AM75" i="6"/>
  <c r="AH76" i="6"/>
  <c r="AJ77" i="6"/>
  <c r="AH79" i="6"/>
  <c r="AE81" i="6"/>
  <c r="AM81" i="6"/>
  <c r="AJ83" i="6"/>
  <c r="AM84" i="6"/>
  <c r="AH85" i="6"/>
  <c r="AC55" i="6"/>
  <c r="AC57" i="6"/>
  <c r="AC59" i="6"/>
  <c r="AE61" i="6"/>
  <c r="AM61" i="6"/>
  <c r="AI61" i="6"/>
  <c r="AF62" i="6"/>
  <c r="AO62" i="6"/>
  <c r="AH63" i="6"/>
  <c r="AE65" i="6"/>
  <c r="AM65" i="6"/>
  <c r="AH66" i="6"/>
  <c r="AJ67" i="6"/>
  <c r="AJ70" i="6"/>
  <c r="AD71" i="6"/>
  <c r="AL71" i="6"/>
  <c r="AD74" i="6"/>
  <c r="AF75" i="6"/>
  <c r="AO75" i="6"/>
  <c r="AI76" i="6"/>
  <c r="AF78" i="6"/>
  <c r="AO78" i="6"/>
  <c r="AD80" i="6"/>
  <c r="AF81" i="6"/>
  <c r="AO81" i="6"/>
  <c r="AI82" i="6"/>
  <c r="AI83" i="6"/>
  <c r="AF84" i="6"/>
  <c r="AO84" i="6"/>
  <c r="AF61" i="6"/>
  <c r="AO61" i="6"/>
  <c r="AD64" i="6"/>
  <c r="AF65" i="6"/>
  <c r="AO65" i="6"/>
  <c r="AI66" i="6"/>
  <c r="AF68" i="6"/>
  <c r="AO68" i="6"/>
  <c r="AH69" i="6"/>
  <c r="AE71" i="6"/>
  <c r="AM71" i="6"/>
  <c r="AH72" i="6"/>
  <c r="AJ73" i="6"/>
  <c r="AJ76" i="6"/>
  <c r="AD77" i="6"/>
  <c r="AL77" i="6"/>
  <c r="AJ79" i="6"/>
  <c r="AJ82" i="6"/>
  <c r="AJ85" i="6"/>
  <c r="AI85" i="6"/>
  <c r="AF74" i="6"/>
  <c r="AO74" i="6"/>
  <c r="AH75" i="6"/>
  <c r="AE77" i="6"/>
  <c r="AM77" i="6"/>
  <c r="AH78" i="6"/>
  <c r="AF80" i="6"/>
  <c r="AO80" i="6"/>
  <c r="AH81" i="6"/>
  <c r="AE83" i="6"/>
  <c r="AM83" i="6"/>
  <c r="AC85" i="6"/>
  <c r="AK85" i="6"/>
  <c r="AL62" i="6"/>
  <c r="AL64" i="6"/>
  <c r="AL66" i="6"/>
  <c r="AL68" i="6"/>
  <c r="AL72" i="6"/>
  <c r="AL74" i="6"/>
  <c r="AL76" i="6"/>
  <c r="AL78" i="6"/>
  <c r="AL80" i="6"/>
  <c r="AJ81" i="5"/>
  <c r="AJ82" i="5"/>
  <c r="AJ74" i="5"/>
  <c r="AJ66" i="5"/>
  <c r="AJ76" i="5"/>
  <c r="AJ68" i="5"/>
  <c r="AJ84" i="5"/>
  <c r="AJ78" i="5"/>
  <c r="AJ70" i="5"/>
  <c r="AJ62" i="5"/>
  <c r="AJ80" i="5"/>
  <c r="AJ72" i="5"/>
  <c r="AJ64" i="5"/>
  <c r="AM17" i="5"/>
  <c r="AC18" i="5"/>
  <c r="AO18" i="5" s="1"/>
  <c r="AJ20" i="5"/>
  <c r="AI21" i="5"/>
  <c r="AG22" i="5"/>
  <c r="AG23" i="5"/>
  <c r="AO23" i="5" s="1"/>
  <c r="AE24" i="5"/>
  <c r="AM25" i="5"/>
  <c r="AC26" i="5"/>
  <c r="AJ28" i="5"/>
  <c r="AI28" i="5"/>
  <c r="AI29" i="5"/>
  <c r="AG31" i="5"/>
  <c r="AE32" i="5"/>
  <c r="AD33" i="5"/>
  <c r="AM33" i="5"/>
  <c r="AL34" i="5"/>
  <c r="AJ36" i="5"/>
  <c r="AI36" i="5"/>
  <c r="AJ40" i="5"/>
  <c r="AE40" i="5"/>
  <c r="AD41" i="5"/>
  <c r="AL41" i="5"/>
  <c r="AG42" i="5"/>
  <c r="AD43" i="5"/>
  <c r="AL43" i="5"/>
  <c r="AG44" i="5"/>
  <c r="AD45" i="5"/>
  <c r="AL45" i="5"/>
  <c r="AG46" i="5"/>
  <c r="AD47" i="5"/>
  <c r="AL47" i="5"/>
  <c r="AG48" i="5"/>
  <c r="AD49" i="5"/>
  <c r="AL49" i="5"/>
  <c r="AH50" i="5"/>
  <c r="AG55" i="5"/>
  <c r="AK56" i="5"/>
  <c r="AI56" i="5"/>
  <c r="AG57" i="5"/>
  <c r="AJ59" i="5"/>
  <c r="AE60" i="5"/>
  <c r="AG61" i="5"/>
  <c r="AM73" i="5"/>
  <c r="AC79" i="5"/>
  <c r="AC60" i="5"/>
  <c r="AC81" i="5"/>
  <c r="AC62" i="5"/>
  <c r="AC75" i="5"/>
  <c r="AC73" i="5"/>
  <c r="AC71" i="5"/>
  <c r="AC69" i="5"/>
  <c r="AC67" i="5"/>
  <c r="AC56" i="5"/>
  <c r="AK78" i="5"/>
  <c r="AK80" i="5"/>
  <c r="AK82" i="5"/>
  <c r="AK64" i="5"/>
  <c r="AK76" i="5"/>
  <c r="AK74" i="5"/>
  <c r="AK72" i="5"/>
  <c r="AK70" i="5"/>
  <c r="AK68" i="5"/>
  <c r="AK66" i="5"/>
  <c r="AK63" i="5"/>
  <c r="AK62" i="5"/>
  <c r="AK61" i="5"/>
  <c r="AF17" i="5"/>
  <c r="AE17" i="5"/>
  <c r="AM18" i="5"/>
  <c r="AC19" i="5"/>
  <c r="AL19" i="5"/>
  <c r="AH22" i="5"/>
  <c r="AF24" i="5"/>
  <c r="AE25" i="5"/>
  <c r="AD26" i="5"/>
  <c r="AM26" i="5"/>
  <c r="AC27" i="5"/>
  <c r="AL27" i="5"/>
  <c r="AH30" i="5"/>
  <c r="AH31" i="5"/>
  <c r="AF32" i="5"/>
  <c r="AE33" i="5"/>
  <c r="AC35" i="5"/>
  <c r="AO35" i="5" s="1"/>
  <c r="AG38" i="5"/>
  <c r="AC39" i="5"/>
  <c r="AK39" i="5"/>
  <c r="AE39" i="5"/>
  <c r="AC40" i="5"/>
  <c r="AK40" i="5"/>
  <c r="AH42" i="5"/>
  <c r="AH44" i="5"/>
  <c r="AH46" i="5"/>
  <c r="AH48" i="5"/>
  <c r="AM58" i="5"/>
  <c r="AK59" i="5"/>
  <c r="AJ60" i="5"/>
  <c r="AH61" i="5"/>
  <c r="AG62" i="5"/>
  <c r="AM67" i="5"/>
  <c r="AD83" i="5"/>
  <c r="AD59" i="5"/>
  <c r="AD50" i="5"/>
  <c r="AD48" i="5"/>
  <c r="AD46" i="5"/>
  <c r="AD44" i="5"/>
  <c r="AD42" i="5"/>
  <c r="AD40" i="5"/>
  <c r="AD38" i="5"/>
  <c r="AD58" i="5"/>
  <c r="AD56" i="5"/>
  <c r="AD55" i="5"/>
  <c r="AD54" i="5"/>
  <c r="AD60" i="5"/>
  <c r="AL83" i="5"/>
  <c r="AL81" i="5"/>
  <c r="AL50" i="5"/>
  <c r="AL48" i="5"/>
  <c r="AL46" i="5"/>
  <c r="AL44" i="5"/>
  <c r="AL42" i="5"/>
  <c r="AL40" i="5"/>
  <c r="AL38" i="5"/>
  <c r="AL60" i="5"/>
  <c r="AL58" i="5"/>
  <c r="AL56" i="5"/>
  <c r="AG17" i="5"/>
  <c r="AC20" i="5"/>
  <c r="AL20" i="5"/>
  <c r="AJ22" i="5"/>
  <c r="AI23" i="5"/>
  <c r="AE26" i="5"/>
  <c r="AC28" i="5"/>
  <c r="AL28" i="5"/>
  <c r="AJ30" i="5"/>
  <c r="AI31" i="5"/>
  <c r="AG33" i="5"/>
  <c r="AE34" i="5"/>
  <c r="AD35" i="5"/>
  <c r="AM35" i="5"/>
  <c r="AC36" i="5"/>
  <c r="AL36" i="5"/>
  <c r="AI38" i="5"/>
  <c r="AD39" i="5"/>
  <c r="AL39" i="5"/>
  <c r="AG39" i="5"/>
  <c r="AI40" i="5"/>
  <c r="AE42" i="5"/>
  <c r="AE44" i="5"/>
  <c r="AE46" i="5"/>
  <c r="AJ50" i="5"/>
  <c r="AE56" i="5"/>
  <c r="AM56" i="5"/>
  <c r="AL59" i="5"/>
  <c r="AC65" i="5"/>
  <c r="AC77" i="5"/>
  <c r="AE80" i="5"/>
  <c r="AE82" i="5"/>
  <c r="AE58" i="5"/>
  <c r="AE57" i="5"/>
  <c r="AE49" i="5"/>
  <c r="AE47" i="5"/>
  <c r="AE45" i="5"/>
  <c r="AE43" i="5"/>
  <c r="AE41" i="5"/>
  <c r="AE54" i="5"/>
  <c r="AE78" i="5"/>
  <c r="AE76" i="5"/>
  <c r="AE74" i="5"/>
  <c r="AE72" i="5"/>
  <c r="AE70" i="5"/>
  <c r="AE68" i="5"/>
  <c r="AE66" i="5"/>
  <c r="AE50" i="5"/>
  <c r="AM82" i="5"/>
  <c r="AM74" i="5"/>
  <c r="AM66" i="5"/>
  <c r="AM60" i="5"/>
  <c r="AM49" i="5"/>
  <c r="AM47" i="5"/>
  <c r="AM45" i="5"/>
  <c r="AM43" i="5"/>
  <c r="AM41" i="5"/>
  <c r="AM79" i="5"/>
  <c r="AM63" i="5"/>
  <c r="AM50" i="5"/>
  <c r="AE19" i="5"/>
  <c r="AM20" i="5"/>
  <c r="AC21" i="5"/>
  <c r="AO21" i="5" s="1"/>
  <c r="AE27" i="5"/>
  <c r="AD28" i="5"/>
  <c r="AM28" i="5"/>
  <c r="AC29" i="5"/>
  <c r="AH33" i="5"/>
  <c r="AD36" i="5"/>
  <c r="AD37" i="5"/>
  <c r="AL37" i="5"/>
  <c r="AC37" i="5"/>
  <c r="AH38" i="5"/>
  <c r="AM40" i="5"/>
  <c r="AG41" i="5"/>
  <c r="AJ42" i="5"/>
  <c r="AG43" i="5"/>
  <c r="AJ44" i="5"/>
  <c r="AG45" i="5"/>
  <c r="AJ46" i="5"/>
  <c r="AG47" i="5"/>
  <c r="AJ48" i="5"/>
  <c r="AG49" i="5"/>
  <c r="AC50" i="5"/>
  <c r="AK50" i="5"/>
  <c r="AJ55" i="5"/>
  <c r="AJ57" i="5"/>
  <c r="AI57" i="5"/>
  <c r="AE59" i="5"/>
  <c r="AM59" i="5"/>
  <c r="AM61" i="5"/>
  <c r="AM71" i="5"/>
  <c r="AI17" i="5"/>
  <c r="AC22" i="5"/>
  <c r="AL22" i="5"/>
  <c r="AJ24" i="5"/>
  <c r="AI25" i="5"/>
  <c r="AC30" i="5"/>
  <c r="AL30" i="5"/>
  <c r="AJ32" i="5"/>
  <c r="AI33" i="5"/>
  <c r="AM38" i="5"/>
  <c r="AJ39" i="5"/>
  <c r="AC42" i="5"/>
  <c r="AK42" i="5"/>
  <c r="AM42" i="5"/>
  <c r="AC44" i="5"/>
  <c r="AK44" i="5"/>
  <c r="AM44" i="5"/>
  <c r="AC46" i="5"/>
  <c r="AK46" i="5"/>
  <c r="AM46" i="5"/>
  <c r="AC48" i="5"/>
  <c r="AK48" i="5"/>
  <c r="AM48" i="5"/>
  <c r="AC55" i="5"/>
  <c r="AK57" i="5"/>
  <c r="AH58" i="5"/>
  <c r="AE64" i="5"/>
  <c r="AM65" i="5"/>
  <c r="AM77" i="5"/>
  <c r="AG85" i="5"/>
  <c r="AG76" i="5"/>
  <c r="AG68" i="5"/>
  <c r="AG84" i="5"/>
  <c r="AG56" i="5"/>
  <c r="AG60" i="5"/>
  <c r="AJ17" i="5"/>
  <c r="AC23" i="5"/>
  <c r="AE29" i="5"/>
  <c r="AD30" i="5"/>
  <c r="AC31" i="5"/>
  <c r="AH34" i="5"/>
  <c r="AG37" i="5"/>
  <c r="AJ38" i="5"/>
  <c r="AM39" i="5"/>
  <c r="AG40" i="5"/>
  <c r="AL55" i="5"/>
  <c r="AD57" i="5"/>
  <c r="AL57" i="5"/>
  <c r="AG58" i="5"/>
  <c r="AF60" i="5"/>
  <c r="E14" i="5"/>
  <c r="H14" i="5" s="1"/>
  <c r="AH84" i="5"/>
  <c r="AH82" i="5"/>
  <c r="AH49" i="5"/>
  <c r="AH47" i="5"/>
  <c r="AH45" i="5"/>
  <c r="AH43" i="5"/>
  <c r="AH41" i="5"/>
  <c r="AH39" i="5"/>
  <c r="AH37" i="5"/>
  <c r="AH55" i="5"/>
  <c r="AH54" i="5"/>
  <c r="AH59" i="5"/>
  <c r="AH57" i="5"/>
  <c r="Y14" i="5"/>
  <c r="AB14" i="5" s="1"/>
  <c r="I52" i="5"/>
  <c r="AK17" i="5"/>
  <c r="AJ18" i="5"/>
  <c r="AI19" i="5"/>
  <c r="AG20" i="5"/>
  <c r="AO20" i="5" s="1"/>
  <c r="AL24" i="5"/>
  <c r="AJ26" i="5"/>
  <c r="AI27" i="5"/>
  <c r="AG28" i="5"/>
  <c r="AL32" i="5"/>
  <c r="AJ34" i="5"/>
  <c r="AI35" i="5"/>
  <c r="AG36" i="5"/>
  <c r="AI37" i="5"/>
  <c r="AC38" i="5"/>
  <c r="AH40" i="5"/>
  <c r="AI41" i="5"/>
  <c r="AI43" i="5"/>
  <c r="AI45" i="5"/>
  <c r="AI47" i="5"/>
  <c r="AE55" i="5"/>
  <c r="AM55" i="5"/>
  <c r="AM57" i="5"/>
  <c r="AM69" i="5"/>
  <c r="AM75" i="5"/>
  <c r="F14" i="5"/>
  <c r="AI82" i="5"/>
  <c r="AI84" i="5"/>
  <c r="AI83" i="5"/>
  <c r="AI63" i="5"/>
  <c r="AI62" i="5"/>
  <c r="AI61" i="5"/>
  <c r="AI54" i="5"/>
  <c r="AI64" i="5"/>
  <c r="AI80" i="5"/>
  <c r="AI50" i="5"/>
  <c r="AI48" i="5"/>
  <c r="AI46" i="5"/>
  <c r="AI44" i="5"/>
  <c r="AI42" i="5"/>
  <c r="AI58" i="5"/>
  <c r="AI78" i="5"/>
  <c r="AI76" i="5"/>
  <c r="AI74" i="5"/>
  <c r="AI72" i="5"/>
  <c r="AI70" i="5"/>
  <c r="AI68" i="5"/>
  <c r="AI66" i="5"/>
  <c r="Z14" i="5"/>
  <c r="AC17" i="5"/>
  <c r="AL17" i="5"/>
  <c r="AE23" i="5"/>
  <c r="AD24" i="5"/>
  <c r="AC25" i="5"/>
  <c r="AO25" i="5" s="1"/>
  <c r="AH28" i="5"/>
  <c r="AH29" i="5"/>
  <c r="AE31" i="5"/>
  <c r="AO31" i="5" s="1"/>
  <c r="AD32" i="5"/>
  <c r="AC33" i="5"/>
  <c r="AJ37" i="5"/>
  <c r="AC41" i="5"/>
  <c r="AK41" i="5"/>
  <c r="AJ41" i="5"/>
  <c r="AC43" i="5"/>
  <c r="AK43" i="5"/>
  <c r="AJ43" i="5"/>
  <c r="AC45" i="5"/>
  <c r="AK45" i="5"/>
  <c r="AJ45" i="5"/>
  <c r="AC47" i="5"/>
  <c r="AK47" i="5"/>
  <c r="AJ47" i="5"/>
  <c r="AC49" i="5"/>
  <c r="AK49" i="5"/>
  <c r="AJ49" i="5"/>
  <c r="AG50" i="5"/>
  <c r="AC54" i="5"/>
  <c r="AJ56" i="5"/>
  <c r="AC58" i="5"/>
  <c r="AK58" i="5"/>
  <c r="AE62" i="5"/>
  <c r="I87" i="5"/>
  <c r="AK54" i="5"/>
  <c r="AH56" i="5"/>
  <c r="AF58" i="5"/>
  <c r="AF59" i="5"/>
  <c r="AF62" i="5"/>
  <c r="AF64" i="5"/>
  <c r="AM80" i="5"/>
  <c r="AE81" i="5"/>
  <c r="AG63" i="5"/>
  <c r="AG67" i="5"/>
  <c r="AG69" i="5"/>
  <c r="AG71" i="5"/>
  <c r="AG73" i="5"/>
  <c r="AG75" i="5"/>
  <c r="AG77" i="5"/>
  <c r="AF80" i="5"/>
  <c r="AE83" i="5"/>
  <c r="AM54" i="5"/>
  <c r="AH62" i="5"/>
  <c r="AH63" i="5"/>
  <c r="AH64" i="5"/>
  <c r="AJ65" i="5"/>
  <c r="AD66" i="5"/>
  <c r="AL66" i="5"/>
  <c r="AD68" i="5"/>
  <c r="AL68" i="5"/>
  <c r="AD70" i="5"/>
  <c r="AL70" i="5"/>
  <c r="AD72" i="5"/>
  <c r="AL72" i="5"/>
  <c r="AD74" i="5"/>
  <c r="AL74" i="5"/>
  <c r="AD76" i="5"/>
  <c r="AL76" i="5"/>
  <c r="AD78" i="5"/>
  <c r="AL78" i="5"/>
  <c r="AI79" i="5"/>
  <c r="AG80" i="5"/>
  <c r="AJ58" i="5"/>
  <c r="AI59" i="5"/>
  <c r="AH60" i="5"/>
  <c r="AJ61" i="5"/>
  <c r="AK65" i="5"/>
  <c r="AF65" i="5"/>
  <c r="AM68" i="5"/>
  <c r="AM70" i="5"/>
  <c r="AM72" i="5"/>
  <c r="AM76" i="5"/>
  <c r="AM78" i="5"/>
  <c r="AG82" i="5"/>
  <c r="AF54" i="5"/>
  <c r="AF55" i="5"/>
  <c r="AC57" i="5"/>
  <c r="AI60" i="5"/>
  <c r="AC61" i="5"/>
  <c r="AJ63" i="5"/>
  <c r="AI65" i="5"/>
  <c r="AF66" i="5"/>
  <c r="AF67" i="5"/>
  <c r="AF68" i="5"/>
  <c r="AF69" i="5"/>
  <c r="AF70" i="5"/>
  <c r="AF71" i="5"/>
  <c r="AF72" i="5"/>
  <c r="AF73" i="5"/>
  <c r="AF74" i="5"/>
  <c r="AF75" i="5"/>
  <c r="AF76" i="5"/>
  <c r="AF78" i="5"/>
  <c r="AK79" i="5"/>
  <c r="AI81" i="5"/>
  <c r="AF82" i="5"/>
  <c r="AF79" i="5"/>
  <c r="AF85" i="5"/>
  <c r="AF81" i="5"/>
  <c r="AF83" i="5"/>
  <c r="AF41" i="5"/>
  <c r="AF43" i="5"/>
  <c r="AF45" i="5"/>
  <c r="AF47" i="5"/>
  <c r="AF49" i="5"/>
  <c r="AG54" i="5"/>
  <c r="AF61" i="5"/>
  <c r="AC63" i="5"/>
  <c r="AG64" i="5"/>
  <c r="AE65" i="5"/>
  <c r="AG66" i="5"/>
  <c r="AK67" i="5"/>
  <c r="AI67" i="5"/>
  <c r="AK69" i="5"/>
  <c r="AI69" i="5"/>
  <c r="AK71" i="5"/>
  <c r="AI71" i="5"/>
  <c r="AG72" i="5"/>
  <c r="AK73" i="5"/>
  <c r="AI73" i="5"/>
  <c r="AG74" i="5"/>
  <c r="AK75" i="5"/>
  <c r="AI75" i="5"/>
  <c r="AK77" i="5"/>
  <c r="AI77" i="5"/>
  <c r="AF56" i="5"/>
  <c r="AF57" i="5"/>
  <c r="AC59" i="5"/>
  <c r="AK60" i="5"/>
  <c r="AE61" i="5"/>
  <c r="AD62" i="5"/>
  <c r="AL62" i="5"/>
  <c r="AF63" i="5"/>
  <c r="AD64" i="5"/>
  <c r="AL64" i="5"/>
  <c r="AH66" i="5"/>
  <c r="AH68" i="5"/>
  <c r="AH70" i="5"/>
  <c r="AH72" i="5"/>
  <c r="AH74" i="5"/>
  <c r="AH76" i="5"/>
  <c r="AE79" i="5"/>
  <c r="AK81" i="5"/>
  <c r="AK84" i="5"/>
  <c r="AJ54" i="5"/>
  <c r="AI55" i="5"/>
  <c r="AM62" i="5"/>
  <c r="AE63" i="5"/>
  <c r="AM64" i="5"/>
  <c r="AG65" i="5"/>
  <c r="AE67" i="5"/>
  <c r="AE69" i="5"/>
  <c r="AE71" i="5"/>
  <c r="AE73" i="5"/>
  <c r="AE75" i="5"/>
  <c r="AE77" i="5"/>
  <c r="AH85" i="5"/>
  <c r="AD65" i="5"/>
  <c r="AL65" i="5"/>
  <c r="AC68" i="5"/>
  <c r="AH69" i="5"/>
  <c r="AG70" i="5"/>
  <c r="AJ71" i="5"/>
  <c r="AD73" i="5"/>
  <c r="AL73" i="5"/>
  <c r="AC76" i="5"/>
  <c r="AH77" i="5"/>
  <c r="AG78" i="5"/>
  <c r="AJ79" i="5"/>
  <c r="AD81" i="5"/>
  <c r="AG83" i="5"/>
  <c r="AC84" i="5"/>
  <c r="AI85" i="5"/>
  <c r="AH80" i="5"/>
  <c r="AD84" i="5"/>
  <c r="AL84" i="5"/>
  <c r="AJ85" i="5"/>
  <c r="AD63" i="5"/>
  <c r="AL63" i="5"/>
  <c r="AC66" i="5"/>
  <c r="AH67" i="5"/>
  <c r="AJ69" i="5"/>
  <c r="AD71" i="5"/>
  <c r="AL71" i="5"/>
  <c r="AC74" i="5"/>
  <c r="AH75" i="5"/>
  <c r="AJ77" i="5"/>
  <c r="AD79" i="5"/>
  <c r="AL79" i="5"/>
  <c r="AG81" i="5"/>
  <c r="AC82" i="5"/>
  <c r="AH83" i="5"/>
  <c r="AK83" i="5"/>
  <c r="AE84" i="5"/>
  <c r="AM84" i="5"/>
  <c r="AC85" i="5"/>
  <c r="AK85" i="5"/>
  <c r="AH78" i="5"/>
  <c r="AD82" i="5"/>
  <c r="AL82" i="5"/>
  <c r="AM83" i="5"/>
  <c r="AF84" i="5"/>
  <c r="AD85" i="5"/>
  <c r="AL85" i="5"/>
  <c r="AD61" i="5"/>
  <c r="AL61" i="5"/>
  <c r="AC64" i="5"/>
  <c r="AH65" i="5"/>
  <c r="AJ67" i="5"/>
  <c r="AD69" i="5"/>
  <c r="AL69" i="5"/>
  <c r="AC72" i="5"/>
  <c r="AH73" i="5"/>
  <c r="AJ75" i="5"/>
  <c r="AD77" i="5"/>
  <c r="AL77" i="5"/>
  <c r="AG79" i="5"/>
  <c r="AC80" i="5"/>
  <c r="AH81" i="5"/>
  <c r="AJ83" i="5"/>
  <c r="AE85" i="5"/>
  <c r="AM85" i="5"/>
  <c r="AD80" i="5"/>
  <c r="AL80" i="5"/>
  <c r="AM81" i="5"/>
  <c r="AC83" i="5"/>
  <c r="AD67" i="5"/>
  <c r="AL67" i="5"/>
  <c r="AC70" i="5"/>
  <c r="AH71" i="5"/>
  <c r="AJ73" i="5"/>
  <c r="AD75" i="5"/>
  <c r="AL75" i="5"/>
  <c r="AC78" i="5"/>
  <c r="AH79" i="5"/>
  <c r="AH29" i="3"/>
  <c r="AE85" i="3"/>
  <c r="AE83" i="3"/>
  <c r="AE81" i="3"/>
  <c r="AE79" i="3"/>
  <c r="AE77" i="3"/>
  <c r="AE75" i="3"/>
  <c r="AE73" i="3"/>
  <c r="AE71" i="3"/>
  <c r="AE69" i="3"/>
  <c r="AE67" i="3"/>
  <c r="AE61" i="3"/>
  <c r="AE48" i="3"/>
  <c r="AE47" i="3"/>
  <c r="AE60" i="3"/>
  <c r="AE58" i="3"/>
  <c r="AE46" i="3"/>
  <c r="AE65" i="3"/>
  <c r="AE45" i="3"/>
  <c r="AE63" i="3"/>
  <c r="AE44" i="3"/>
  <c r="AE56" i="3"/>
  <c r="AE50" i="3"/>
  <c r="AE54" i="3"/>
  <c r="AE49" i="3"/>
  <c r="AE42" i="3"/>
  <c r="AE43" i="3"/>
  <c r="AE37" i="3"/>
  <c r="AE35" i="3"/>
  <c r="AE33" i="3"/>
  <c r="AE31" i="3"/>
  <c r="AE29" i="3"/>
  <c r="AE27" i="3"/>
  <c r="AE25" i="3"/>
  <c r="AE40" i="3"/>
  <c r="AE38" i="3"/>
  <c r="AE36" i="3"/>
  <c r="AE34" i="3"/>
  <c r="AE32" i="3"/>
  <c r="AE30" i="3"/>
  <c r="AM85" i="3"/>
  <c r="AM83" i="3"/>
  <c r="AM81" i="3"/>
  <c r="AM79" i="3"/>
  <c r="AM77" i="3"/>
  <c r="AM75" i="3"/>
  <c r="AM73" i="3"/>
  <c r="AM71" i="3"/>
  <c r="AM69" i="3"/>
  <c r="AM67" i="3"/>
  <c r="AM63" i="3"/>
  <c r="AM65" i="3"/>
  <c r="AM61" i="3"/>
  <c r="AM50" i="3"/>
  <c r="AM56" i="3"/>
  <c r="AM48" i="3"/>
  <c r="AM46" i="3"/>
  <c r="AM60" i="3"/>
  <c r="AM58" i="3"/>
  <c r="AM54" i="3"/>
  <c r="AM44" i="3"/>
  <c r="AM37" i="3"/>
  <c r="AM35" i="3"/>
  <c r="AM33" i="3"/>
  <c r="AM31" i="3"/>
  <c r="AM29" i="3"/>
  <c r="AM27" i="3"/>
  <c r="AM25" i="3"/>
  <c r="AM42" i="3"/>
  <c r="AM36" i="3"/>
  <c r="AM34" i="3"/>
  <c r="AM32" i="3"/>
  <c r="AM30" i="3"/>
  <c r="AM28" i="3"/>
  <c r="AM40" i="3"/>
  <c r="AE17" i="3"/>
  <c r="AM17" i="3"/>
  <c r="AI18" i="3"/>
  <c r="AL19" i="3"/>
  <c r="AE20" i="3"/>
  <c r="AM20" i="3"/>
  <c r="AB21" i="3"/>
  <c r="AG22" i="3"/>
  <c r="AJ22" i="3"/>
  <c r="AE23" i="3"/>
  <c r="AL25" i="3"/>
  <c r="AF26" i="3"/>
  <c r="AD27" i="3"/>
  <c r="AL27" i="3"/>
  <c r="AF30" i="3"/>
  <c r="AD31" i="3"/>
  <c r="AL31" i="3"/>
  <c r="AC32" i="3"/>
  <c r="AK32" i="3"/>
  <c r="AH34" i="3"/>
  <c r="AH36" i="3"/>
  <c r="AG37" i="3"/>
  <c r="AH38" i="3"/>
  <c r="AL45" i="3"/>
  <c r="D14" i="3"/>
  <c r="AF76" i="3"/>
  <c r="AF68" i="3"/>
  <c r="AF57" i="3"/>
  <c r="AF60" i="3"/>
  <c r="AF82" i="3"/>
  <c r="AF81" i="3"/>
  <c r="AF83" i="3"/>
  <c r="AF78" i="3"/>
  <c r="AF70" i="3"/>
  <c r="AF59" i="3"/>
  <c r="AF77" i="3"/>
  <c r="AF69" i="3"/>
  <c r="AF42" i="3"/>
  <c r="AF37" i="3"/>
  <c r="AF35" i="3"/>
  <c r="AF44" i="3"/>
  <c r="AF50" i="3"/>
  <c r="AF48" i="3"/>
  <c r="W14" i="3"/>
  <c r="AF17" i="3"/>
  <c r="AB18" i="3"/>
  <c r="AI19" i="3"/>
  <c r="AM19" i="3"/>
  <c r="AI20" i="3"/>
  <c r="AC21" i="3"/>
  <c r="AK21" i="3"/>
  <c r="AL22" i="3"/>
  <c r="AF23" i="3"/>
  <c r="AB24" i="3"/>
  <c r="AG25" i="3"/>
  <c r="AG26" i="3"/>
  <c r="AC28" i="3"/>
  <c r="AK28" i="3"/>
  <c r="AJ29" i="3"/>
  <c r="AF29" i="3"/>
  <c r="AB30" i="3"/>
  <c r="AD32" i="3"/>
  <c r="AL32" i="3"/>
  <c r="AB33" i="3"/>
  <c r="AJ33" i="3"/>
  <c r="AJ39" i="3"/>
  <c r="AL82" i="3"/>
  <c r="AL84" i="3"/>
  <c r="AL75" i="3"/>
  <c r="AL67" i="3"/>
  <c r="AL74" i="3"/>
  <c r="AL66" i="3"/>
  <c r="AL73" i="3"/>
  <c r="AL62" i="3"/>
  <c r="AL81" i="3"/>
  <c r="AL80" i="3"/>
  <c r="AL72" i="3"/>
  <c r="AL79" i="3"/>
  <c r="AL71" i="3"/>
  <c r="AL78" i="3"/>
  <c r="AL70" i="3"/>
  <c r="AL77" i="3"/>
  <c r="AL69" i="3"/>
  <c r="AL76" i="3"/>
  <c r="AL68" i="3"/>
  <c r="AL64" i="3"/>
  <c r="AL44" i="3"/>
  <c r="AL17" i="3"/>
  <c r="AG54" i="3"/>
  <c r="AG38" i="3"/>
  <c r="AG36" i="3"/>
  <c r="AG34" i="3"/>
  <c r="AG32" i="3"/>
  <c r="AG30" i="3"/>
  <c r="AG28" i="3"/>
  <c r="X14" i="3"/>
  <c r="AG17" i="3"/>
  <c r="AK18" i="3"/>
  <c r="AG20" i="3"/>
  <c r="AC24" i="3"/>
  <c r="AK24" i="3"/>
  <c r="AD24" i="3"/>
  <c r="AH26" i="3"/>
  <c r="AJ26" i="3"/>
  <c r="AD28" i="3"/>
  <c r="AL28" i="3"/>
  <c r="AB35" i="3"/>
  <c r="AJ35" i="3"/>
  <c r="AC39" i="3"/>
  <c r="AD41" i="3"/>
  <c r="AL24" i="3"/>
  <c r="AH33" i="3"/>
  <c r="AH85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1" i="3"/>
  <c r="AH84" i="3"/>
  <c r="AH63" i="3"/>
  <c r="AH62" i="3"/>
  <c r="AH55" i="3"/>
  <c r="AH50" i="3"/>
  <c r="AH46" i="3"/>
  <c r="AH43" i="3"/>
  <c r="AH41" i="3"/>
  <c r="AH40" i="3"/>
  <c r="AH47" i="3"/>
  <c r="AH48" i="3"/>
  <c r="Y14" i="3"/>
  <c r="I52" i="3"/>
  <c r="AH17" i="3"/>
  <c r="AC19" i="3"/>
  <c r="AK19" i="3"/>
  <c r="AB22" i="3"/>
  <c r="AG23" i="3"/>
  <c r="AJ23" i="3"/>
  <c r="AF24" i="3"/>
  <c r="AI25" i="3"/>
  <c r="AG27" i="3"/>
  <c r="AE28" i="3"/>
  <c r="AD29" i="3"/>
  <c r="AL29" i="3"/>
  <c r="AG31" i="3"/>
  <c r="AF32" i="3"/>
  <c r="AD33" i="3"/>
  <c r="AL33" i="3"/>
  <c r="AC34" i="3"/>
  <c r="AK34" i="3"/>
  <c r="AC36" i="3"/>
  <c r="AK36" i="3"/>
  <c r="AB37" i="3"/>
  <c r="AJ37" i="3"/>
  <c r="AC38" i="3"/>
  <c r="AD39" i="3"/>
  <c r="AL39" i="3"/>
  <c r="AD40" i="3"/>
  <c r="AL40" i="3"/>
  <c r="G14" i="3"/>
  <c r="AI84" i="3"/>
  <c r="AI82" i="3"/>
  <c r="AI80" i="3"/>
  <c r="AI78" i="3"/>
  <c r="AI76" i="3"/>
  <c r="AI74" i="3"/>
  <c r="AI72" i="3"/>
  <c r="AI70" i="3"/>
  <c r="AI68" i="3"/>
  <c r="AI66" i="3"/>
  <c r="AI64" i="3"/>
  <c r="AI45" i="3"/>
  <c r="AI54" i="3"/>
  <c r="AI62" i="3"/>
  <c r="AI55" i="3"/>
  <c r="AI43" i="3"/>
  <c r="AI56" i="3"/>
  <c r="AI59" i="3"/>
  <c r="AI49" i="3"/>
  <c r="AI57" i="3"/>
  <c r="AI47" i="3"/>
  <c r="AI41" i="3"/>
  <c r="AI38" i="3"/>
  <c r="AI36" i="3"/>
  <c r="AI34" i="3"/>
  <c r="AI32" i="3"/>
  <c r="AI30" i="3"/>
  <c r="AI28" i="3"/>
  <c r="AI26" i="3"/>
  <c r="AI39" i="3"/>
  <c r="AI37" i="3"/>
  <c r="AI35" i="3"/>
  <c r="AI33" i="3"/>
  <c r="AI31" i="3"/>
  <c r="AI29" i="3"/>
  <c r="AI17" i="3"/>
  <c r="AH21" i="3"/>
  <c r="AC22" i="3"/>
  <c r="AK22" i="3"/>
  <c r="AL23" i="3"/>
  <c r="AE24" i="3"/>
  <c r="AM24" i="3"/>
  <c r="AH27" i="3"/>
  <c r="AF28" i="3"/>
  <c r="AH31" i="3"/>
  <c r="AD34" i="3"/>
  <c r="AL34" i="3"/>
  <c r="AD35" i="3"/>
  <c r="AL35" i="3"/>
  <c r="AD36" i="3"/>
  <c r="AL36" i="3"/>
  <c r="AD38" i="3"/>
  <c r="AL38" i="3"/>
  <c r="AM43" i="3"/>
  <c r="AD84" i="3"/>
  <c r="AD50" i="3"/>
  <c r="AD48" i="3"/>
  <c r="AD46" i="3"/>
  <c r="AD65" i="3"/>
  <c r="AD63" i="3"/>
  <c r="AD42" i="3"/>
  <c r="AD44" i="3"/>
  <c r="AB55" i="3"/>
  <c r="AB54" i="3"/>
  <c r="AB59" i="3"/>
  <c r="AB56" i="3"/>
  <c r="AB60" i="3"/>
  <c r="AB58" i="3"/>
  <c r="AB62" i="3"/>
  <c r="AB38" i="3"/>
  <c r="AB36" i="3"/>
  <c r="AB34" i="3"/>
  <c r="AB41" i="3"/>
  <c r="AB44" i="3"/>
  <c r="AB45" i="3"/>
  <c r="AJ55" i="3"/>
  <c r="AJ50" i="3"/>
  <c r="AJ65" i="3"/>
  <c r="AJ63" i="3"/>
  <c r="AJ56" i="3"/>
  <c r="AJ59" i="3"/>
  <c r="AJ48" i="3"/>
  <c r="AJ61" i="3"/>
  <c r="AJ60" i="3"/>
  <c r="AJ58" i="3"/>
  <c r="AJ41" i="3"/>
  <c r="AJ40" i="3"/>
  <c r="AJ38" i="3"/>
  <c r="AJ36" i="3"/>
  <c r="AJ34" i="3"/>
  <c r="AJ47" i="3"/>
  <c r="AJ44" i="3"/>
  <c r="AJ17" i="3"/>
  <c r="AB20" i="3"/>
  <c r="AG21" i="3"/>
  <c r="AJ21" i="3"/>
  <c r="AI23" i="3"/>
  <c r="AI24" i="3"/>
  <c r="AC25" i="3"/>
  <c r="AK25" i="3"/>
  <c r="AC26" i="3"/>
  <c r="AK26" i="3"/>
  <c r="AI27" i="3"/>
  <c r="AB28" i="3"/>
  <c r="AC30" i="3"/>
  <c r="AK30" i="3"/>
  <c r="AJ32" i="3"/>
  <c r="AD37" i="3"/>
  <c r="AL37" i="3"/>
  <c r="AF39" i="3"/>
  <c r="AJ46" i="3"/>
  <c r="AD17" i="3"/>
  <c r="AC57" i="3"/>
  <c r="AC49" i="3"/>
  <c r="AC47" i="3"/>
  <c r="AC62" i="3"/>
  <c r="AC43" i="3"/>
  <c r="AC37" i="3"/>
  <c r="AC35" i="3"/>
  <c r="AC33" i="3"/>
  <c r="AC31" i="3"/>
  <c r="AC29" i="3"/>
  <c r="AC27" i="3"/>
  <c r="AK57" i="3"/>
  <c r="AK37" i="3"/>
  <c r="AK35" i="3"/>
  <c r="AK33" i="3"/>
  <c r="AK31" i="3"/>
  <c r="AK29" i="3"/>
  <c r="AK27" i="3"/>
  <c r="AC17" i="3"/>
  <c r="AK17" i="3"/>
  <c r="AC20" i="3"/>
  <c r="AK20" i="3"/>
  <c r="AL21" i="3"/>
  <c r="AB23" i="3"/>
  <c r="AG24" i="3"/>
  <c r="AJ24" i="3"/>
  <c r="AD26" i="3"/>
  <c r="AL26" i="3"/>
  <c r="AJ27" i="3"/>
  <c r="AJ28" i="3"/>
  <c r="AG29" i="3"/>
  <c r="AD30" i="3"/>
  <c r="AL30" i="3"/>
  <c r="AB31" i="3"/>
  <c r="AJ31" i="3"/>
  <c r="AG33" i="3"/>
  <c r="AF34" i="3"/>
  <c r="AF36" i="3"/>
  <c r="AF38" i="3"/>
  <c r="AH35" i="3"/>
  <c r="AH37" i="3"/>
  <c r="AE39" i="3"/>
  <c r="AM39" i="3"/>
  <c r="AI40" i="3"/>
  <c r="AF41" i="3"/>
  <c r="AL41" i="3"/>
  <c r="AH42" i="3"/>
  <c r="AG44" i="3"/>
  <c r="AB46" i="3"/>
  <c r="AF47" i="3"/>
  <c r="AK49" i="3"/>
  <c r="AH49" i="3"/>
  <c r="AB40" i="3"/>
  <c r="AG41" i="3"/>
  <c r="AF43" i="3"/>
  <c r="AH44" i="3"/>
  <c r="AC46" i="3"/>
  <c r="AK46" i="3"/>
  <c r="AI48" i="3"/>
  <c r="AD49" i="3"/>
  <c r="AL49" i="3"/>
  <c r="AG50" i="3"/>
  <c r="AI58" i="3"/>
  <c r="AB27" i="3"/>
  <c r="AB29" i="3"/>
  <c r="AG39" i="3"/>
  <c r="AC40" i="3"/>
  <c r="AK40" i="3"/>
  <c r="AG42" i="3"/>
  <c r="AI44" i="3"/>
  <c r="AJ45" i="3"/>
  <c r="AL46" i="3"/>
  <c r="AM49" i="3"/>
  <c r="AB57" i="3"/>
  <c r="AJ57" i="3"/>
  <c r="AD61" i="3"/>
  <c r="AK45" i="3"/>
  <c r="AF49" i="3"/>
  <c r="AI50" i="3"/>
  <c r="AK55" i="3"/>
  <c r="AC59" i="3"/>
  <c r="AF40" i="3"/>
  <c r="AI42" i="3"/>
  <c r="AD43" i="3"/>
  <c r="AC44" i="3"/>
  <c r="AK44" i="3"/>
  <c r="AD45" i="3"/>
  <c r="AB47" i="3"/>
  <c r="AL48" i="3"/>
  <c r="AD56" i="3"/>
  <c r="AL56" i="3"/>
  <c r="AK38" i="3"/>
  <c r="AB39" i="3"/>
  <c r="AC41" i="3"/>
  <c r="AK41" i="3"/>
  <c r="AB42" i="3"/>
  <c r="AJ42" i="3"/>
  <c r="AB43" i="3"/>
  <c r="AJ43" i="3"/>
  <c r="AM45" i="3"/>
  <c r="AG46" i="3"/>
  <c r="AK47" i="3"/>
  <c r="AM55" i="3"/>
  <c r="AM57" i="3"/>
  <c r="AM59" i="3"/>
  <c r="AG60" i="3"/>
  <c r="AK39" i="3"/>
  <c r="AG40" i="3"/>
  <c r="AC42" i="3"/>
  <c r="AK43" i="3"/>
  <c r="AF45" i="3"/>
  <c r="AD47" i="3"/>
  <c r="AL47" i="3"/>
  <c r="AL50" i="3"/>
  <c r="AF54" i="3"/>
  <c r="AF55" i="3"/>
  <c r="AF56" i="3"/>
  <c r="AF58" i="3"/>
  <c r="AE41" i="3"/>
  <c r="AM41" i="3"/>
  <c r="AL42" i="3"/>
  <c r="AL43" i="3"/>
  <c r="AI46" i="3"/>
  <c r="AM47" i="3"/>
  <c r="AG48" i="3"/>
  <c r="AB49" i="3"/>
  <c r="AJ49" i="3"/>
  <c r="AE55" i="3"/>
  <c r="AG56" i="3"/>
  <c r="AG58" i="3"/>
  <c r="AI60" i="3"/>
  <c r="AC64" i="3"/>
  <c r="AG49" i="3"/>
  <c r="AD54" i="3"/>
  <c r="AD55" i="3"/>
  <c r="AL55" i="3"/>
  <c r="AC55" i="3"/>
  <c r="AG57" i="3"/>
  <c r="AH57" i="3"/>
  <c r="AH58" i="3"/>
  <c r="AD59" i="3"/>
  <c r="AL59" i="3"/>
  <c r="AE59" i="3"/>
  <c r="AH60" i="3"/>
  <c r="AL61" i="3"/>
  <c r="AG62" i="3"/>
  <c r="AK64" i="3"/>
  <c r="AC66" i="3"/>
  <c r="AK66" i="3"/>
  <c r="AB67" i="3"/>
  <c r="AJ67" i="3"/>
  <c r="AG70" i="3"/>
  <c r="AD73" i="3"/>
  <c r="AC74" i="3"/>
  <c r="AK74" i="3"/>
  <c r="AB75" i="3"/>
  <c r="AJ75" i="3"/>
  <c r="AG78" i="3"/>
  <c r="AD81" i="3"/>
  <c r="AD82" i="3"/>
  <c r="AI63" i="3"/>
  <c r="AD64" i="3"/>
  <c r="AG65" i="3"/>
  <c r="AD66" i="3"/>
  <c r="AC67" i="3"/>
  <c r="AK67" i="3"/>
  <c r="AB68" i="3"/>
  <c r="AJ68" i="3"/>
  <c r="AG71" i="3"/>
  <c r="AD74" i="3"/>
  <c r="AC75" i="3"/>
  <c r="AK75" i="3"/>
  <c r="AB76" i="3"/>
  <c r="AJ76" i="3"/>
  <c r="AG79" i="3"/>
  <c r="AF84" i="3"/>
  <c r="AF85" i="3"/>
  <c r="AG43" i="3"/>
  <c r="AF61" i="3"/>
  <c r="AH65" i="3"/>
  <c r="AD67" i="3"/>
  <c r="AC68" i="3"/>
  <c r="AK68" i="3"/>
  <c r="AB69" i="3"/>
  <c r="AJ69" i="3"/>
  <c r="AF71" i="3"/>
  <c r="AG72" i="3"/>
  <c r="AD75" i="3"/>
  <c r="AC76" i="3"/>
  <c r="AK76" i="3"/>
  <c r="AB77" i="3"/>
  <c r="AJ77" i="3"/>
  <c r="AF79" i="3"/>
  <c r="AG80" i="3"/>
  <c r="AC48" i="3"/>
  <c r="AK48" i="3"/>
  <c r="AG55" i="3"/>
  <c r="AH56" i="3"/>
  <c r="AC58" i="3"/>
  <c r="AK58" i="3"/>
  <c r="AG59" i="3"/>
  <c r="AC60" i="3"/>
  <c r="AK60" i="3"/>
  <c r="AG61" i="3"/>
  <c r="AJ62" i="3"/>
  <c r="AF64" i="3"/>
  <c r="AI65" i="3"/>
  <c r="AD68" i="3"/>
  <c r="AC69" i="3"/>
  <c r="AK69" i="3"/>
  <c r="AB70" i="3"/>
  <c r="AJ70" i="3"/>
  <c r="AF72" i="3"/>
  <c r="AG73" i="3"/>
  <c r="AD76" i="3"/>
  <c r="AC77" i="3"/>
  <c r="AK77" i="3"/>
  <c r="AB78" i="3"/>
  <c r="AJ78" i="3"/>
  <c r="AF80" i="3"/>
  <c r="AK42" i="3"/>
  <c r="AG45" i="3"/>
  <c r="AB48" i="3"/>
  <c r="AH54" i="3"/>
  <c r="AD58" i="3"/>
  <c r="AL58" i="3"/>
  <c r="AH59" i="3"/>
  <c r="AK59" i="3"/>
  <c r="AD60" i="3"/>
  <c r="AL60" i="3"/>
  <c r="AK62" i="3"/>
  <c r="AL63" i="3"/>
  <c r="AG64" i="3"/>
  <c r="AG66" i="3"/>
  <c r="AD69" i="3"/>
  <c r="AC70" i="3"/>
  <c r="AK70" i="3"/>
  <c r="AB71" i="3"/>
  <c r="AJ71" i="3"/>
  <c r="AF73" i="3"/>
  <c r="AG74" i="3"/>
  <c r="AD77" i="3"/>
  <c r="AC78" i="3"/>
  <c r="AK78" i="3"/>
  <c r="AB79" i="3"/>
  <c r="AJ79" i="3"/>
  <c r="AH45" i="3"/>
  <c r="AF46" i="3"/>
  <c r="AC50" i="3"/>
  <c r="AK50" i="3"/>
  <c r="I87" i="3"/>
  <c r="AD57" i="3"/>
  <c r="AL57" i="3"/>
  <c r="AI61" i="3"/>
  <c r="AD62" i="3"/>
  <c r="AB64" i="3"/>
  <c r="AF66" i="3"/>
  <c r="AG67" i="3"/>
  <c r="AD70" i="3"/>
  <c r="AC71" i="3"/>
  <c r="AK71" i="3"/>
  <c r="AB72" i="3"/>
  <c r="AJ72" i="3"/>
  <c r="AF74" i="3"/>
  <c r="AG75" i="3"/>
  <c r="AD78" i="3"/>
  <c r="AC79" i="3"/>
  <c r="AK79" i="3"/>
  <c r="AB80" i="3"/>
  <c r="AJ80" i="3"/>
  <c r="AB83" i="3"/>
  <c r="AJ83" i="3"/>
  <c r="AG47" i="3"/>
  <c r="AB50" i="3"/>
  <c r="AC54" i="3"/>
  <c r="AK54" i="3"/>
  <c r="AJ54" i="3"/>
  <c r="AC56" i="3"/>
  <c r="AK56" i="3"/>
  <c r="AE57" i="3"/>
  <c r="AF63" i="3"/>
  <c r="AL65" i="3"/>
  <c r="AF67" i="3"/>
  <c r="AG68" i="3"/>
  <c r="AD71" i="3"/>
  <c r="AC72" i="3"/>
  <c r="AK72" i="3"/>
  <c r="AB73" i="3"/>
  <c r="AJ73" i="3"/>
  <c r="AF75" i="3"/>
  <c r="AG76" i="3"/>
  <c r="AD79" i="3"/>
  <c r="AC80" i="3"/>
  <c r="AK80" i="3"/>
  <c r="AB81" i="3"/>
  <c r="AJ81" i="3"/>
  <c r="AB82" i="3"/>
  <c r="AJ82" i="3"/>
  <c r="AC83" i="3"/>
  <c r="AK83" i="3"/>
  <c r="AC84" i="3"/>
  <c r="AK84" i="3"/>
  <c r="AL54" i="3"/>
  <c r="AF62" i="3"/>
  <c r="AG63" i="3"/>
  <c r="AJ64" i="3"/>
  <c r="AB66" i="3"/>
  <c r="AJ66" i="3"/>
  <c r="AG69" i="3"/>
  <c r="AD72" i="3"/>
  <c r="AC73" i="3"/>
  <c r="AK73" i="3"/>
  <c r="AB74" i="3"/>
  <c r="AJ74" i="3"/>
  <c r="AG77" i="3"/>
  <c r="AD80" i="3"/>
  <c r="AC81" i="3"/>
  <c r="AK81" i="3"/>
  <c r="AC82" i="3"/>
  <c r="AK82" i="3"/>
  <c r="AD83" i="3"/>
  <c r="AG85" i="3"/>
  <c r="AC61" i="3"/>
  <c r="AK61" i="3"/>
  <c r="AB61" i="3"/>
  <c r="AE62" i="3"/>
  <c r="AM62" i="3"/>
  <c r="AC65" i="3"/>
  <c r="AK65" i="3"/>
  <c r="AB65" i="3"/>
  <c r="AE66" i="3"/>
  <c r="AM66" i="3"/>
  <c r="AE68" i="3"/>
  <c r="AM68" i="3"/>
  <c r="AE70" i="3"/>
  <c r="AM70" i="3"/>
  <c r="AE72" i="3"/>
  <c r="AM72" i="3"/>
  <c r="AE74" i="3"/>
  <c r="AM74" i="3"/>
  <c r="AE76" i="3"/>
  <c r="AM76" i="3"/>
  <c r="AE78" i="3"/>
  <c r="AM78" i="3"/>
  <c r="AE80" i="3"/>
  <c r="AM80" i="3"/>
  <c r="AE82" i="3"/>
  <c r="AM82" i="3"/>
  <c r="AE84" i="3"/>
  <c r="AM84" i="3"/>
  <c r="AL83" i="3"/>
  <c r="AG81" i="3"/>
  <c r="AG82" i="3"/>
  <c r="AG83" i="3"/>
  <c r="AG84" i="3"/>
  <c r="AB85" i="3"/>
  <c r="AJ85" i="3"/>
  <c r="AF65" i="3"/>
  <c r="AC85" i="3"/>
  <c r="AK85" i="3"/>
  <c r="AC63" i="3"/>
  <c r="AK63" i="3"/>
  <c r="AB63" i="3"/>
  <c r="AE64" i="3"/>
  <c r="AM64" i="3"/>
  <c r="AI67" i="3"/>
  <c r="AI69" i="3"/>
  <c r="AI71" i="3"/>
  <c r="AI73" i="3"/>
  <c r="AI75" i="3"/>
  <c r="AI77" i="3"/>
  <c r="AI79" i="3"/>
  <c r="AI81" i="3"/>
  <c r="AI83" i="3"/>
  <c r="AD85" i="3"/>
  <c r="AH64" i="3"/>
  <c r="AB84" i="3"/>
  <c r="AJ84" i="3"/>
  <c r="AI85" i="3"/>
  <c r="AL85" i="3"/>
  <c r="AF21" i="2"/>
  <c r="AO21" i="2" s="1"/>
  <c r="AI29" i="2"/>
  <c r="AD76" i="2"/>
  <c r="AD72" i="2"/>
  <c r="AD59" i="2"/>
  <c r="AD43" i="2"/>
  <c r="AD35" i="2"/>
  <c r="AD41" i="2"/>
  <c r="AD39" i="2"/>
  <c r="AD64" i="2"/>
  <c r="AD62" i="2"/>
  <c r="AL74" i="2"/>
  <c r="AL78" i="2"/>
  <c r="AL82" i="2"/>
  <c r="AL66" i="2"/>
  <c r="AL39" i="2"/>
  <c r="AL49" i="2"/>
  <c r="AD22" i="2"/>
  <c r="AL23" i="2"/>
  <c r="AL29" i="2"/>
  <c r="AF37" i="2"/>
  <c r="AF25" i="2"/>
  <c r="AD27" i="2"/>
  <c r="AD31" i="2"/>
  <c r="AL35" i="2"/>
  <c r="AH17" i="2"/>
  <c r="AD20" i="2"/>
  <c r="AL21" i="2"/>
  <c r="AH33" i="2"/>
  <c r="AD17" i="2"/>
  <c r="AD18" i="2"/>
  <c r="AF23" i="2"/>
  <c r="AD25" i="2"/>
  <c r="AE30" i="2"/>
  <c r="AM30" i="2"/>
  <c r="AL33" i="2"/>
  <c r="AF83" i="2"/>
  <c r="AF85" i="2"/>
  <c r="AF81" i="2"/>
  <c r="AF63" i="2"/>
  <c r="AF61" i="2"/>
  <c r="AF58" i="2"/>
  <c r="AF71" i="2"/>
  <c r="AF69" i="2"/>
  <c r="AF56" i="2"/>
  <c r="AF75" i="2"/>
  <c r="AF73" i="2"/>
  <c r="AF55" i="2"/>
  <c r="AF79" i="2"/>
  <c r="AF77" i="2"/>
  <c r="AF54" i="2"/>
  <c r="AF59" i="2"/>
  <c r="AF48" i="2"/>
  <c r="AF60" i="2"/>
  <c r="AF42" i="2"/>
  <c r="AF34" i="2"/>
  <c r="AF65" i="2"/>
  <c r="AF57" i="2"/>
  <c r="AF46" i="2"/>
  <c r="AF41" i="2"/>
  <c r="AF33" i="2"/>
  <c r="AF40" i="2"/>
  <c r="AF32" i="2"/>
  <c r="AF67" i="2"/>
  <c r="AF39" i="2"/>
  <c r="AF38" i="2"/>
  <c r="AF50" i="2"/>
  <c r="AF36" i="2"/>
  <c r="AF26" i="2"/>
  <c r="AF24" i="2"/>
  <c r="AF22" i="2"/>
  <c r="AF20" i="2"/>
  <c r="AF18" i="2"/>
  <c r="AF31" i="2"/>
  <c r="AF44" i="2"/>
  <c r="AF28" i="2"/>
  <c r="Y14" i="2"/>
  <c r="AF45" i="2"/>
  <c r="AF19" i="2"/>
  <c r="AF17" i="2"/>
  <c r="AD19" i="2"/>
  <c r="AD24" i="2"/>
  <c r="AL25" i="2"/>
  <c r="AL17" i="2"/>
  <c r="AL19" i="2"/>
  <c r="AF27" i="2"/>
  <c r="AL41" i="2"/>
  <c r="AE65" i="2"/>
  <c r="AM65" i="2"/>
  <c r="AD70" i="2"/>
  <c r="AC75" i="2"/>
  <c r="AK75" i="2"/>
  <c r="AE84" i="2"/>
  <c r="AE76" i="2"/>
  <c r="AE75" i="2"/>
  <c r="AE73" i="2"/>
  <c r="AE68" i="2"/>
  <c r="AE63" i="2"/>
  <c r="AE58" i="2"/>
  <c r="AE35" i="2"/>
  <c r="AE60" i="2"/>
  <c r="AE42" i="2"/>
  <c r="AE34" i="2"/>
  <c r="AE77" i="2"/>
  <c r="AE61" i="2"/>
  <c r="AE54" i="2"/>
  <c r="AE49" i="2"/>
  <c r="AE40" i="2"/>
  <c r="AM84" i="2"/>
  <c r="AM61" i="2"/>
  <c r="AM76" i="2"/>
  <c r="AM63" i="2"/>
  <c r="AM73" i="2"/>
  <c r="AM71" i="2"/>
  <c r="AM69" i="2"/>
  <c r="AM77" i="2"/>
  <c r="AM67" i="2"/>
  <c r="AM45" i="2"/>
  <c r="AM48" i="2"/>
  <c r="AM81" i="2"/>
  <c r="AM64" i="2"/>
  <c r="AM62" i="2"/>
  <c r="AM46" i="2"/>
  <c r="AM17" i="2"/>
  <c r="AI18" i="2"/>
  <c r="AM19" i="2"/>
  <c r="AI20" i="2"/>
  <c r="AM21" i="2"/>
  <c r="AI22" i="2"/>
  <c r="AM23" i="2"/>
  <c r="AI24" i="2"/>
  <c r="AM25" i="2"/>
  <c r="AI26" i="2"/>
  <c r="AM27" i="2"/>
  <c r="AJ29" i="2"/>
  <c r="AG30" i="2"/>
  <c r="AK31" i="2"/>
  <c r="AC32" i="2"/>
  <c r="AM35" i="2"/>
  <c r="AI36" i="2"/>
  <c r="AG37" i="2"/>
  <c r="AE41" i="2"/>
  <c r="AM41" i="2"/>
  <c r="AK43" i="2"/>
  <c r="AE44" i="2"/>
  <c r="AM44" i="2"/>
  <c r="AJ54" i="2"/>
  <c r="AG55" i="2"/>
  <c r="AC72" i="2"/>
  <c r="AK72" i="2"/>
  <c r="AK73" i="2"/>
  <c r="AC74" i="2"/>
  <c r="AL28" i="2"/>
  <c r="AH69" i="2"/>
  <c r="AG84" i="2"/>
  <c r="AG63" i="2"/>
  <c r="AG58" i="2"/>
  <c r="AG41" i="2"/>
  <c r="AG71" i="2"/>
  <c r="AG56" i="2"/>
  <c r="AG40" i="2"/>
  <c r="AG32" i="2"/>
  <c r="AG69" i="2"/>
  <c r="AG54" i="2"/>
  <c r="AG64" i="2"/>
  <c r="AG47" i="2"/>
  <c r="X14" i="2"/>
  <c r="AG17" i="2"/>
  <c r="AC18" i="2"/>
  <c r="AC20" i="2"/>
  <c r="AC22" i="2"/>
  <c r="AK22" i="2"/>
  <c r="AG23" i="2"/>
  <c r="AC24" i="2"/>
  <c r="AK24" i="2"/>
  <c r="AG25" i="2"/>
  <c r="AC26" i="2"/>
  <c r="AK26" i="2"/>
  <c r="AG27" i="2"/>
  <c r="AC28" i="2"/>
  <c r="AD29" i="2"/>
  <c r="AE29" i="2"/>
  <c r="AH30" i="2"/>
  <c r="AJ31" i="2"/>
  <c r="AH32" i="2"/>
  <c r="AC33" i="2"/>
  <c r="AM38" i="2"/>
  <c r="AD40" i="2"/>
  <c r="AL40" i="2"/>
  <c r="AJ42" i="2"/>
  <c r="AH42" i="2"/>
  <c r="AE43" i="2"/>
  <c r="AM43" i="2"/>
  <c r="AD45" i="2"/>
  <c r="AL45" i="2"/>
  <c r="AI46" i="2"/>
  <c r="AM47" i="2"/>
  <c r="AG49" i="2"/>
  <c r="AM55" i="2"/>
  <c r="AI58" i="2"/>
  <c r="AI59" i="2"/>
  <c r="AI66" i="2"/>
  <c r="AE66" i="2"/>
  <c r="AE71" i="2"/>
  <c r="AE74" i="2"/>
  <c r="AM74" i="2"/>
  <c r="AD78" i="2"/>
  <c r="AH77" i="2"/>
  <c r="AH85" i="2"/>
  <c r="AH65" i="2"/>
  <c r="AH46" i="2"/>
  <c r="AH40" i="2"/>
  <c r="AH73" i="2"/>
  <c r="AH81" i="2"/>
  <c r="AL18" i="2"/>
  <c r="AL20" i="2"/>
  <c r="AL22" i="2"/>
  <c r="AL24" i="2"/>
  <c r="AD26" i="2"/>
  <c r="AL26" i="2"/>
  <c r="AM29" i="2"/>
  <c r="AF29" i="2"/>
  <c r="AL31" i="2"/>
  <c r="AJ32" i="2"/>
  <c r="AH35" i="2"/>
  <c r="AE37" i="2"/>
  <c r="AG39" i="2"/>
  <c r="AM40" i="2"/>
  <c r="AI42" i="2"/>
  <c r="AF43" i="2"/>
  <c r="AH44" i="2"/>
  <c r="AE45" i="2"/>
  <c r="AE50" i="2"/>
  <c r="AM50" i="2"/>
  <c r="AJ56" i="2"/>
  <c r="AK56" i="2"/>
  <c r="AK60" i="2"/>
  <c r="AG61" i="2"/>
  <c r="AK63" i="2"/>
  <c r="AI64" i="2"/>
  <c r="AG82" i="2"/>
  <c r="AD28" i="2"/>
  <c r="AL47" i="2"/>
  <c r="AI85" i="2"/>
  <c r="AI77" i="2"/>
  <c r="AI62" i="2"/>
  <c r="AI74" i="2"/>
  <c r="AI72" i="2"/>
  <c r="AI78" i="2"/>
  <c r="AI68" i="2"/>
  <c r="AI61" i="2"/>
  <c r="AI56" i="2"/>
  <c r="AI69" i="2"/>
  <c r="AI54" i="2"/>
  <c r="AI38" i="2"/>
  <c r="AI30" i="2"/>
  <c r="AI67" i="2"/>
  <c r="AI47" i="2"/>
  <c r="AI44" i="2"/>
  <c r="Z14" i="2"/>
  <c r="AI17" i="2"/>
  <c r="AI19" i="2"/>
  <c r="AE20" i="2"/>
  <c r="AM20" i="2"/>
  <c r="AI21" i="2"/>
  <c r="AE22" i="2"/>
  <c r="AM22" i="2"/>
  <c r="AI23" i="2"/>
  <c r="AE24" i="2"/>
  <c r="AM24" i="2"/>
  <c r="AI25" i="2"/>
  <c r="AE26" i="2"/>
  <c r="AM26" i="2"/>
  <c r="AI27" i="2"/>
  <c r="AG29" i="2"/>
  <c r="AG31" i="2"/>
  <c r="AM31" i="2"/>
  <c r="AK32" i="2"/>
  <c r="AE33" i="2"/>
  <c r="AG33" i="2"/>
  <c r="AH36" i="2"/>
  <c r="AK37" i="2"/>
  <c r="AC39" i="2"/>
  <c r="AI49" i="2"/>
  <c r="AK55" i="2"/>
  <c r="AG57" i="2"/>
  <c r="AK68" i="2"/>
  <c r="AM70" i="2"/>
  <c r="AG72" i="2"/>
  <c r="AG73" i="2"/>
  <c r="AI76" i="2"/>
  <c r="AL32" i="2"/>
  <c r="AL43" i="2"/>
  <c r="AJ82" i="2"/>
  <c r="AJ80" i="2"/>
  <c r="AJ55" i="2"/>
  <c r="AJ84" i="2"/>
  <c r="AJ62" i="2"/>
  <c r="AJ66" i="2"/>
  <c r="AJ64" i="2"/>
  <c r="AJ70" i="2"/>
  <c r="AJ68" i="2"/>
  <c r="AJ59" i="2"/>
  <c r="AJ78" i="2"/>
  <c r="AJ76" i="2"/>
  <c r="AJ57" i="2"/>
  <c r="AJ49" i="2"/>
  <c r="AJ39" i="2"/>
  <c r="AJ38" i="2"/>
  <c r="AJ74" i="2"/>
  <c r="AJ47" i="2"/>
  <c r="AJ37" i="2"/>
  <c r="AJ50" i="2"/>
  <c r="AJ48" i="2"/>
  <c r="AJ45" i="2"/>
  <c r="AJ43" i="2"/>
  <c r="AJ35" i="2"/>
  <c r="AJ17" i="2"/>
  <c r="AJ19" i="2"/>
  <c r="AJ21" i="2"/>
  <c r="AJ23" i="2"/>
  <c r="AJ25" i="2"/>
  <c r="AJ27" i="2"/>
  <c r="AG28" i="2"/>
  <c r="AK30" i="2"/>
  <c r="AC30" i="2"/>
  <c r="AJ33" i="2"/>
  <c r="AC34" i="2"/>
  <c r="AD37" i="2"/>
  <c r="AL37" i="2"/>
  <c r="AI37" i="2"/>
  <c r="AJ41" i="2"/>
  <c r="AM42" i="2"/>
  <c r="AH43" i="2"/>
  <c r="AJ44" i="2"/>
  <c r="AG44" i="2"/>
  <c r="AK46" i="2"/>
  <c r="AD55" i="2"/>
  <c r="AL59" i="2"/>
  <c r="AD63" i="2"/>
  <c r="AL63" i="2"/>
  <c r="AD68" i="2"/>
  <c r="AL68" i="2"/>
  <c r="AJ72" i="2"/>
  <c r="AM75" i="2"/>
  <c r="AG81" i="2"/>
  <c r="AD32" i="2"/>
  <c r="AF35" i="2"/>
  <c r="AO35" i="2" s="1"/>
  <c r="AC40" i="2"/>
  <c r="AD47" i="2"/>
  <c r="AH56" i="2"/>
  <c r="AG67" i="2"/>
  <c r="AC83" i="2"/>
  <c r="AC80" i="2"/>
  <c r="AC44" i="2"/>
  <c r="AC37" i="2"/>
  <c r="AC36" i="2"/>
  <c r="AC68" i="2"/>
  <c r="AC55" i="2"/>
  <c r="AC54" i="2"/>
  <c r="AC49" i="2"/>
  <c r="AK83" i="2"/>
  <c r="AK61" i="2"/>
  <c r="AK67" i="2"/>
  <c r="AK65" i="2"/>
  <c r="AK71" i="2"/>
  <c r="AK54" i="2"/>
  <c r="AK47" i="2"/>
  <c r="AK44" i="2"/>
  <c r="AK36" i="2"/>
  <c r="AK80" i="2"/>
  <c r="AK45" i="2"/>
  <c r="AK42" i="2"/>
  <c r="AK62" i="2"/>
  <c r="AK17" i="2"/>
  <c r="AC31" i="2"/>
  <c r="AI32" i="2"/>
  <c r="AK33" i="2"/>
  <c r="AD34" i="2"/>
  <c r="AL34" i="2"/>
  <c r="AH34" i="2"/>
  <c r="AC35" i="2"/>
  <c r="AJ36" i="2"/>
  <c r="AM37" i="2"/>
  <c r="AH38" i="2"/>
  <c r="AC41" i="2"/>
  <c r="AK41" i="2"/>
  <c r="AE47" i="2"/>
  <c r="AH50" i="2"/>
  <c r="AK57" i="2"/>
  <c r="AE59" i="2"/>
  <c r="AM59" i="2"/>
  <c r="AK70" i="2"/>
  <c r="AG80" i="2"/>
  <c r="AH37" i="2"/>
  <c r="AH45" i="2"/>
  <c r="AF47" i="2"/>
  <c r="AI48" i="2"/>
  <c r="AK49" i="2"/>
  <c r="AH61" i="2"/>
  <c r="AK66" i="2"/>
  <c r="AM68" i="2"/>
  <c r="AL70" i="2"/>
  <c r="AI73" i="2"/>
  <c r="AG74" i="2"/>
  <c r="AE78" i="2"/>
  <c r="AM78" i="2"/>
  <c r="AJ79" i="2"/>
  <c r="AD42" i="2"/>
  <c r="AL42" i="2"/>
  <c r="AD49" i="2"/>
  <c r="AD54" i="2"/>
  <c r="AL54" i="2"/>
  <c r="AH60" i="2"/>
  <c r="AL62" i="2"/>
  <c r="AC64" i="2"/>
  <c r="AK64" i="2"/>
  <c r="AG65" i="2"/>
  <c r="AD66" i="2"/>
  <c r="AF68" i="2"/>
  <c r="AJ69" i="2"/>
  <c r="AE70" i="2"/>
  <c r="AH71" i="2"/>
  <c r="AE72" i="2"/>
  <c r="AM72" i="2"/>
  <c r="AK79" i="2"/>
  <c r="AI80" i="2"/>
  <c r="AH83" i="2"/>
  <c r="AH31" i="2"/>
  <c r="AH39" i="2"/>
  <c r="AC42" i="2"/>
  <c r="AC43" i="2"/>
  <c r="AD46" i="2"/>
  <c r="AL46" i="2"/>
  <c r="AC46" i="2"/>
  <c r="AH47" i="2"/>
  <c r="AM49" i="2"/>
  <c r="AF49" i="2"/>
  <c r="AI50" i="2"/>
  <c r="AC56" i="2"/>
  <c r="AJ58" i="2"/>
  <c r="AH59" i="2"/>
  <c r="AI60" i="2"/>
  <c r="AE62" i="2"/>
  <c r="AH63" i="2"/>
  <c r="AM66" i="2"/>
  <c r="AG68" i="2"/>
  <c r="AK69" i="2"/>
  <c r="AC73" i="2"/>
  <c r="AG75" i="2"/>
  <c r="AJ77" i="2"/>
  <c r="AD79" i="2"/>
  <c r="AL79" i="2"/>
  <c r="AI31" i="2"/>
  <c r="AD36" i="2"/>
  <c r="AL36" i="2"/>
  <c r="AI39" i="2"/>
  <c r="AD44" i="2"/>
  <c r="AL44" i="2"/>
  <c r="AE46" i="2"/>
  <c r="AK48" i="2"/>
  <c r="AI55" i="2"/>
  <c r="AD56" i="2"/>
  <c r="AL56" i="2"/>
  <c r="AC57" i="2"/>
  <c r="AK58" i="2"/>
  <c r="AJ60" i="2"/>
  <c r="AE64" i="2"/>
  <c r="AI65" i="2"/>
  <c r="AJ71" i="2"/>
  <c r="AF76" i="2"/>
  <c r="AK77" i="2"/>
  <c r="AH78" i="2"/>
  <c r="AM79" i="2"/>
  <c r="AK81" i="2"/>
  <c r="AH41" i="2"/>
  <c r="AC48" i="2"/>
  <c r="AK50" i="2"/>
  <c r="AC50" i="2"/>
  <c r="AE55" i="2"/>
  <c r="AE56" i="2"/>
  <c r="AM56" i="2"/>
  <c r="AD57" i="2"/>
  <c r="AL57" i="2"/>
  <c r="AI57" i="2"/>
  <c r="AE69" i="2"/>
  <c r="AK74" i="2"/>
  <c r="AI75" i="2"/>
  <c r="AG76" i="2"/>
  <c r="AD80" i="2"/>
  <c r="AD82" i="2"/>
  <c r="AJ85" i="2"/>
  <c r="AD30" i="2"/>
  <c r="AL30" i="2"/>
  <c r="AI33" i="2"/>
  <c r="AD38" i="2"/>
  <c r="AL38" i="2"/>
  <c r="AI41" i="2"/>
  <c r="AG46" i="2"/>
  <c r="AE48" i="2"/>
  <c r="AH49" i="2"/>
  <c r="AH54" i="2"/>
  <c r="AM54" i="2"/>
  <c r="AL55" i="2"/>
  <c r="AE57" i="2"/>
  <c r="AM57" i="2"/>
  <c r="AM58" i="2"/>
  <c r="AC59" i="2"/>
  <c r="AK59" i="2"/>
  <c r="AD60" i="2"/>
  <c r="AL60" i="2"/>
  <c r="AG60" i="2"/>
  <c r="AH62" i="2"/>
  <c r="AE67" i="2"/>
  <c r="AD74" i="2"/>
  <c r="AH76" i="2"/>
  <c r="AE80" i="2"/>
  <c r="AM80" i="2"/>
  <c r="AE81" i="2"/>
  <c r="AE82" i="2"/>
  <c r="AM82" i="2"/>
  <c r="AC62" i="2"/>
  <c r="AI63" i="2"/>
  <c r="AL64" i="2"/>
  <c r="AH67" i="2"/>
  <c r="AF72" i="2"/>
  <c r="AJ73" i="2"/>
  <c r="AJ75" i="2"/>
  <c r="AC77" i="2"/>
  <c r="AG78" i="2"/>
  <c r="AC79" i="2"/>
  <c r="AH80" i="2"/>
  <c r="AG83" i="2"/>
  <c r="AD84" i="2"/>
  <c r="AL84" i="2"/>
  <c r="AF64" i="2"/>
  <c r="AJ65" i="2"/>
  <c r="AJ67" i="2"/>
  <c r="AC69" i="2"/>
  <c r="AG70" i="2"/>
  <c r="AC71" i="2"/>
  <c r="AH72" i="2"/>
  <c r="AH74" i="2"/>
  <c r="AD75" i="2"/>
  <c r="AL75" i="2"/>
  <c r="AH82" i="2"/>
  <c r="AI83" i="2"/>
  <c r="AF84" i="2"/>
  <c r="AD58" i="2"/>
  <c r="AL58" i="2"/>
  <c r="AJ61" i="2"/>
  <c r="AJ63" i="2"/>
  <c r="AC65" i="2"/>
  <c r="AG66" i="2"/>
  <c r="AC67" i="2"/>
  <c r="AH68" i="2"/>
  <c r="AH70" i="2"/>
  <c r="AD71" i="2"/>
  <c r="AL71" i="2"/>
  <c r="AC76" i="2"/>
  <c r="AG77" i="2"/>
  <c r="AG79" i="2"/>
  <c r="AI81" i="2"/>
  <c r="AJ83" i="2"/>
  <c r="AD85" i="2"/>
  <c r="AL85" i="2"/>
  <c r="AD48" i="2"/>
  <c r="AL48" i="2"/>
  <c r="AH55" i="2"/>
  <c r="AC58" i="2"/>
  <c r="AC61" i="2"/>
  <c r="AG62" i="2"/>
  <c r="AC63" i="2"/>
  <c r="AH64" i="2"/>
  <c r="AH66" i="2"/>
  <c r="AD67" i="2"/>
  <c r="AL67" i="2"/>
  <c r="AC78" i="2"/>
  <c r="AL80" i="2"/>
  <c r="AJ81" i="2"/>
  <c r="AL76" i="2"/>
  <c r="AH79" i="2"/>
  <c r="AC81" i="2"/>
  <c r="AK82" i="2"/>
  <c r="AD83" i="2"/>
  <c r="AL83" i="2"/>
  <c r="AI84" i="2"/>
  <c r="AI45" i="2"/>
  <c r="AD50" i="2"/>
  <c r="AL50" i="2"/>
  <c r="I87" i="2"/>
  <c r="W87" i="2" s="1"/>
  <c r="AH57" i="2"/>
  <c r="AC60" i="2"/>
  <c r="AC70" i="2"/>
  <c r="AI71" i="2"/>
  <c r="AL72" i="2"/>
  <c r="AH75" i="2"/>
  <c r="AF80" i="2"/>
  <c r="AE83" i="2"/>
  <c r="AM83" i="2"/>
  <c r="AK85" i="2"/>
  <c r="AC82" i="2"/>
  <c r="AE85" i="2"/>
  <c r="AM85" i="2"/>
  <c r="AH84" i="2"/>
  <c r="AG85" i="2"/>
  <c r="AD61" i="2"/>
  <c r="AL61" i="2"/>
  <c r="AF62" i="2"/>
  <c r="AD65" i="2"/>
  <c r="AL65" i="2"/>
  <c r="AF66" i="2"/>
  <c r="AD69" i="2"/>
  <c r="AL69" i="2"/>
  <c r="AF70" i="2"/>
  <c r="AD73" i="2"/>
  <c r="AL73" i="2"/>
  <c r="AF74" i="2"/>
  <c r="AD77" i="2"/>
  <c r="AL77" i="2"/>
  <c r="AF78" i="2"/>
  <c r="AD81" i="2"/>
  <c r="AL81" i="2"/>
  <c r="AF82" i="2"/>
  <c r="AI82" i="2"/>
  <c r="AC84" i="2"/>
  <c r="AK84" i="2"/>
  <c r="AC85" i="2"/>
  <c r="AO37" i="6" l="1"/>
  <c r="AO20" i="6"/>
  <c r="AO26" i="6"/>
  <c r="AO28" i="6"/>
  <c r="AO30" i="6"/>
  <c r="AO39" i="6"/>
  <c r="AO18" i="6"/>
  <c r="AO22" i="6"/>
  <c r="AO24" i="6"/>
  <c r="AO19" i="6"/>
  <c r="AO72" i="5"/>
  <c r="X87" i="5"/>
  <c r="W87" i="5"/>
  <c r="AO81" i="5"/>
  <c r="AO49" i="5"/>
  <c r="AO47" i="5"/>
  <c r="X52" i="5"/>
  <c r="U52" i="5"/>
  <c r="U89" i="5" s="1"/>
  <c r="W52" i="5"/>
  <c r="AO24" i="5"/>
  <c r="AO33" i="5"/>
  <c r="AO26" i="5"/>
  <c r="AO27" i="5"/>
  <c r="AO19" i="5"/>
  <c r="AO22" i="5"/>
  <c r="AO42" i="5"/>
  <c r="AO28" i="5"/>
  <c r="AO29" i="5"/>
  <c r="AO34" i="5"/>
  <c r="AO32" i="5"/>
  <c r="AO83" i="5"/>
  <c r="AO36" i="5"/>
  <c r="AO50" i="5"/>
  <c r="AO17" i="5"/>
  <c r="AO30" i="5"/>
  <c r="AO40" i="5"/>
  <c r="AO84" i="5"/>
  <c r="AO69" i="2"/>
  <c r="AO19" i="2"/>
  <c r="AO45" i="2"/>
  <c r="AO40" i="2"/>
  <c r="AO75" i="2"/>
  <c r="AO78" i="2"/>
  <c r="AB14" i="2"/>
  <c r="AO65" i="2"/>
  <c r="AO30" i="2"/>
  <c r="AO20" i="2"/>
  <c r="AO22" i="2"/>
  <c r="AO18" i="2"/>
  <c r="AO24" i="2"/>
  <c r="AO26" i="2"/>
  <c r="AO48" i="2"/>
  <c r="AO82" i="2"/>
  <c r="AO55" i="2"/>
  <c r="AO23" i="2"/>
  <c r="AO32" i="2"/>
  <c r="AO73" i="2"/>
  <c r="AO17" i="6"/>
  <c r="AO48" i="6"/>
  <c r="AO46" i="6"/>
  <c r="AO23" i="6"/>
  <c r="AO34" i="6"/>
  <c r="AO27" i="6"/>
  <c r="AO44" i="6"/>
  <c r="AO42" i="6"/>
  <c r="AO47" i="6"/>
  <c r="AO49" i="6"/>
  <c r="AO36" i="6"/>
  <c r="AO35" i="6"/>
  <c r="AO25" i="6"/>
  <c r="AO40" i="6"/>
  <c r="AO41" i="6"/>
  <c r="AO38" i="6"/>
  <c r="AO43" i="6"/>
  <c r="AO31" i="6"/>
  <c r="AO50" i="6"/>
  <c r="AO21" i="6"/>
  <c r="AO33" i="6"/>
  <c r="AO29" i="6"/>
  <c r="AO45" i="6"/>
  <c r="AO68" i="5"/>
  <c r="AO67" i="5"/>
  <c r="AO79" i="5"/>
  <c r="AO82" i="5"/>
  <c r="AO77" i="5"/>
  <c r="AO65" i="5"/>
  <c r="AO66" i="5"/>
  <c r="AO56" i="5"/>
  <c r="AO64" i="5"/>
  <c r="AO78" i="5"/>
  <c r="AO38" i="5"/>
  <c r="AO57" i="5"/>
  <c r="AO37" i="5"/>
  <c r="AO39" i="5"/>
  <c r="AO76" i="5"/>
  <c r="AO55" i="5"/>
  <c r="AO59" i="5"/>
  <c r="AO48" i="5"/>
  <c r="AO61" i="5"/>
  <c r="AO75" i="5"/>
  <c r="AO54" i="5"/>
  <c r="AO58" i="5"/>
  <c r="AO74" i="5"/>
  <c r="AO73" i="5"/>
  <c r="AO46" i="5"/>
  <c r="AO80" i="5"/>
  <c r="AO62" i="5"/>
  <c r="AO71" i="5"/>
  <c r="AO60" i="5"/>
  <c r="AO43" i="5"/>
  <c r="AO70" i="5"/>
  <c r="AO44" i="5"/>
  <c r="AO85" i="5"/>
  <c r="AO63" i="5"/>
  <c r="AO41" i="5"/>
  <c r="AO69" i="5"/>
  <c r="AO45" i="5"/>
  <c r="AO72" i="2"/>
  <c r="AO67" i="2"/>
  <c r="AO57" i="2"/>
  <c r="AO61" i="2"/>
  <c r="AO64" i="2"/>
  <c r="AO34" i="2"/>
  <c r="AO63" i="2"/>
  <c r="AO56" i="2"/>
  <c r="AO42" i="2"/>
  <c r="AO81" i="2"/>
  <c r="AO70" i="2"/>
  <c r="AO76" i="2"/>
  <c r="AO80" i="2"/>
  <c r="AO49" i="2"/>
  <c r="AO43" i="2"/>
  <c r="AO27" i="2"/>
  <c r="AO60" i="2"/>
  <c r="AO85" i="2"/>
  <c r="AO25" i="2"/>
  <c r="AO71" i="2"/>
  <c r="AO83" i="2"/>
  <c r="AO84" i="2"/>
  <c r="AO68" i="2"/>
  <c r="AO36" i="2"/>
  <c r="AO59" i="2"/>
  <c r="AO54" i="2"/>
  <c r="AO58" i="2"/>
  <c r="AO38" i="2"/>
  <c r="AO77" i="2"/>
  <c r="AO74" i="2"/>
  <c r="AO37" i="2"/>
  <c r="AO66" i="2"/>
  <c r="AO62" i="2"/>
  <c r="AO79" i="2"/>
  <c r="AO47" i="2"/>
  <c r="AO33" i="2"/>
  <c r="AO29" i="2"/>
  <c r="AO41" i="2"/>
  <c r="AO44" i="2"/>
  <c r="AO46" i="2"/>
  <c r="AO17" i="2"/>
  <c r="AO31" i="2"/>
  <c r="AO28" i="2"/>
  <c r="AO50" i="2"/>
  <c r="AO39" i="2"/>
  <c r="AA76" i="1"/>
  <c r="H70" i="1"/>
  <c r="AA75" i="1"/>
  <c r="AA54" i="1"/>
  <c r="H47" i="1"/>
  <c r="AA56" i="1"/>
  <c r="AA77" i="1"/>
  <c r="H48" i="1"/>
  <c r="AA25" i="1"/>
  <c r="AA30" i="1"/>
  <c r="AA41" i="1"/>
  <c r="H84" i="1"/>
  <c r="AA49" i="1"/>
  <c r="AA43" i="1"/>
  <c r="Y83" i="2"/>
  <c r="Y74" i="2"/>
  <c r="Y69" i="2"/>
  <c r="Y62" i="2"/>
  <c r="AB62" i="2" s="1"/>
  <c r="Y57" i="2"/>
  <c r="AB57" i="2" s="1"/>
  <c r="Y48" i="2"/>
  <c r="AB48" i="2" s="1"/>
  <c r="Y41" i="2"/>
  <c r="Y29" i="2"/>
  <c r="Y22" i="2"/>
  <c r="Y82" i="2"/>
  <c r="Y42" i="2"/>
  <c r="Y35" i="2"/>
  <c r="Y60" i="2"/>
  <c r="Y67" i="2"/>
  <c r="AB67" i="2" s="1"/>
  <c r="Y55" i="2"/>
  <c r="AB55" i="2" s="1"/>
  <c r="Y78" i="2"/>
  <c r="Y76" i="2"/>
  <c r="Y64" i="2"/>
  <c r="Y50" i="2"/>
  <c r="Y43" i="2"/>
  <c r="Y36" i="2"/>
  <c r="AB36" i="2" s="1"/>
  <c r="Y31" i="2"/>
  <c r="AB31" i="2" s="1"/>
  <c r="Y24" i="2"/>
  <c r="Y17" i="2"/>
  <c r="Y19" i="2"/>
  <c r="Y68" i="2"/>
  <c r="Y63" i="2"/>
  <c r="Y56" i="2"/>
  <c r="Y23" i="2"/>
  <c r="Y79" i="2"/>
  <c r="Y25" i="2"/>
  <c r="Y34" i="2"/>
  <c r="AB34" i="2" s="1"/>
  <c r="Y85" i="2"/>
  <c r="Y80" i="2"/>
  <c r="Y71" i="2"/>
  <c r="Y66" i="2"/>
  <c r="Y59" i="2"/>
  <c r="Y45" i="2"/>
  <c r="Y38" i="2"/>
  <c r="Y26" i="2"/>
  <c r="Y87" i="2"/>
  <c r="Y72" i="2"/>
  <c r="Y65" i="2"/>
  <c r="Y73" i="2"/>
  <c r="Y61" i="2"/>
  <c r="Y54" i="2"/>
  <c r="AB54" i="2" s="1"/>
  <c r="Y47" i="2"/>
  <c r="AB47" i="2" s="1"/>
  <c r="Y40" i="2"/>
  <c r="AB40" i="2" s="1"/>
  <c r="Y33" i="2"/>
  <c r="Y21" i="2"/>
  <c r="Y75" i="2"/>
  <c r="Y28" i="2"/>
  <c r="Y44" i="2"/>
  <c r="AB44" i="2" s="1"/>
  <c r="Y32" i="2"/>
  <c r="AB32" i="2" s="1"/>
  <c r="Y81" i="2"/>
  <c r="AB81" i="2" s="1"/>
  <c r="Y20" i="2"/>
  <c r="Y84" i="2"/>
  <c r="Y77" i="2"/>
  <c r="Y70" i="2"/>
  <c r="Y58" i="2"/>
  <c r="Y49" i="2"/>
  <c r="Y37" i="2"/>
  <c r="Y30" i="2"/>
  <c r="AB30" i="2" s="1"/>
  <c r="Y18" i="2"/>
  <c r="AB18" i="2" s="1"/>
  <c r="Y52" i="2"/>
  <c r="AB52" i="2" s="1"/>
  <c r="Y39" i="2"/>
  <c r="Y27" i="2"/>
  <c r="Y46" i="2"/>
  <c r="AB46" i="2" s="1"/>
  <c r="D52" i="2"/>
  <c r="H52" i="2" s="1"/>
  <c r="C52" i="2"/>
  <c r="C89" i="2" s="1"/>
  <c r="C96" i="2" s="1"/>
  <c r="C87" i="2"/>
  <c r="D87" i="2"/>
  <c r="H87" i="2" s="1"/>
  <c r="X81" i="2"/>
  <c r="X67" i="2"/>
  <c r="X55" i="2"/>
  <c r="X46" i="2"/>
  <c r="X34" i="2"/>
  <c r="X27" i="2"/>
  <c r="X20" i="2"/>
  <c r="X73" i="2"/>
  <c r="X21" i="2"/>
  <c r="X84" i="2"/>
  <c r="X87" i="2"/>
  <c r="X39" i="2"/>
  <c r="X83" i="2"/>
  <c r="X74" i="2"/>
  <c r="X69" i="2"/>
  <c r="X62" i="2"/>
  <c r="X57" i="2"/>
  <c r="X48" i="2"/>
  <c r="X41" i="2"/>
  <c r="X29" i="2"/>
  <c r="X22" i="2"/>
  <c r="X33" i="2"/>
  <c r="X70" i="2"/>
  <c r="X58" i="2"/>
  <c r="X37" i="2"/>
  <c r="X78" i="2"/>
  <c r="X76" i="2"/>
  <c r="X64" i="2"/>
  <c r="X50" i="2"/>
  <c r="X43" i="2"/>
  <c r="X36" i="2"/>
  <c r="X31" i="2"/>
  <c r="X24" i="2"/>
  <c r="X17" i="2"/>
  <c r="X54" i="2"/>
  <c r="X40" i="2"/>
  <c r="X49" i="2"/>
  <c r="X79" i="2"/>
  <c r="X60" i="2"/>
  <c r="X25" i="2"/>
  <c r="X85" i="2"/>
  <c r="X80" i="2"/>
  <c r="X71" i="2"/>
  <c r="X66" i="2"/>
  <c r="X59" i="2"/>
  <c r="X45" i="2"/>
  <c r="X38" i="2"/>
  <c r="X26" i="2"/>
  <c r="X19" i="2"/>
  <c r="X61" i="2"/>
  <c r="X47" i="2"/>
  <c r="X77" i="2"/>
  <c r="X65" i="2"/>
  <c r="X44" i="2"/>
  <c r="X82" i="2"/>
  <c r="X75" i="2"/>
  <c r="X68" i="2"/>
  <c r="X63" i="2"/>
  <c r="X56" i="2"/>
  <c r="X42" i="2"/>
  <c r="X35" i="2"/>
  <c r="X28" i="2"/>
  <c r="X23" i="2"/>
  <c r="X18" i="2"/>
  <c r="X72" i="2"/>
  <c r="X52" i="2"/>
  <c r="X30" i="2"/>
  <c r="X32" i="2"/>
  <c r="AA18" i="1"/>
  <c r="W76" i="3"/>
  <c r="W66" i="3"/>
  <c r="W61" i="3"/>
  <c r="W56" i="3"/>
  <c r="W42" i="3"/>
  <c r="W32" i="3"/>
  <c r="W27" i="3"/>
  <c r="W22" i="3"/>
  <c r="W17" i="3"/>
  <c r="W62" i="3"/>
  <c r="W87" i="3"/>
  <c r="W83" i="3"/>
  <c r="W78" i="3"/>
  <c r="W73" i="3"/>
  <c r="W63" i="3"/>
  <c r="W49" i="3"/>
  <c r="W44" i="3"/>
  <c r="W39" i="3"/>
  <c r="W29" i="3"/>
  <c r="W79" i="3"/>
  <c r="W67" i="3"/>
  <c r="W28" i="3"/>
  <c r="W47" i="3"/>
  <c r="W37" i="3"/>
  <c r="W85" i="3"/>
  <c r="W80" i="3"/>
  <c r="W68" i="3"/>
  <c r="W58" i="3"/>
  <c r="W52" i="3"/>
  <c r="W46" i="3"/>
  <c r="W34" i="3"/>
  <c r="W24" i="3"/>
  <c r="W19" i="3"/>
  <c r="W33" i="3"/>
  <c r="W54" i="3"/>
  <c r="W75" i="3"/>
  <c r="W70" i="3"/>
  <c r="W65" i="3"/>
  <c r="W55" i="3"/>
  <c r="W41" i="3"/>
  <c r="W36" i="3"/>
  <c r="W31" i="3"/>
  <c r="W21" i="3"/>
  <c r="W45" i="3"/>
  <c r="W59" i="3"/>
  <c r="W25" i="3"/>
  <c r="W82" i="3"/>
  <c r="W77" i="3"/>
  <c r="W72" i="3"/>
  <c r="W60" i="3"/>
  <c r="W48" i="3"/>
  <c r="W43" i="3"/>
  <c r="W38" i="3"/>
  <c r="W26" i="3"/>
  <c r="W57" i="3"/>
  <c r="W23" i="3"/>
  <c r="W81" i="3"/>
  <c r="W20" i="3"/>
  <c r="W84" i="3"/>
  <c r="W74" i="3"/>
  <c r="W69" i="3"/>
  <c r="W64" i="3"/>
  <c r="W50" i="3"/>
  <c r="W40" i="3"/>
  <c r="W35" i="3"/>
  <c r="W30" i="3"/>
  <c r="W18" i="3"/>
  <c r="W71" i="3"/>
  <c r="D87" i="3"/>
  <c r="H87" i="3" s="1"/>
  <c r="C87" i="3"/>
  <c r="V87" i="3"/>
  <c r="X83" i="3"/>
  <c r="X78" i="3"/>
  <c r="X73" i="3"/>
  <c r="X63" i="3"/>
  <c r="X49" i="3"/>
  <c r="X44" i="3"/>
  <c r="X39" i="3"/>
  <c r="X29" i="3"/>
  <c r="X74" i="3"/>
  <c r="X27" i="3"/>
  <c r="X85" i="3"/>
  <c r="X80" i="3"/>
  <c r="X68" i="3"/>
  <c r="X58" i="3"/>
  <c r="X52" i="3"/>
  <c r="X46" i="3"/>
  <c r="X34" i="3"/>
  <c r="X24" i="3"/>
  <c r="X19" i="3"/>
  <c r="X40" i="3"/>
  <c r="X66" i="3"/>
  <c r="X56" i="3"/>
  <c r="X22" i="3"/>
  <c r="X75" i="3"/>
  <c r="X70" i="3"/>
  <c r="X65" i="3"/>
  <c r="X55" i="3"/>
  <c r="X41" i="3"/>
  <c r="X36" i="3"/>
  <c r="X31" i="3"/>
  <c r="X21" i="3"/>
  <c r="X50" i="3"/>
  <c r="X18" i="3"/>
  <c r="X32" i="3"/>
  <c r="X82" i="3"/>
  <c r="X77" i="3"/>
  <c r="X72" i="3"/>
  <c r="X60" i="3"/>
  <c r="X48" i="3"/>
  <c r="X43" i="3"/>
  <c r="X38" i="3"/>
  <c r="X26" i="3"/>
  <c r="X64" i="3"/>
  <c r="X30" i="3"/>
  <c r="X76" i="3"/>
  <c r="X79" i="3"/>
  <c r="X67" i="3"/>
  <c r="X62" i="3"/>
  <c r="X57" i="3"/>
  <c r="X45" i="3"/>
  <c r="X33" i="3"/>
  <c r="X28" i="3"/>
  <c r="X23" i="3"/>
  <c r="X84" i="3"/>
  <c r="X69" i="3"/>
  <c r="X35" i="3"/>
  <c r="X42" i="3"/>
  <c r="X87" i="3"/>
  <c r="X81" i="3"/>
  <c r="X71" i="3"/>
  <c r="X59" i="3"/>
  <c r="X54" i="3"/>
  <c r="X47" i="3"/>
  <c r="X37" i="3"/>
  <c r="X25" i="3"/>
  <c r="X20" i="3"/>
  <c r="X61" i="3"/>
  <c r="X17" i="3"/>
  <c r="AA78" i="1"/>
  <c r="H59" i="1"/>
  <c r="Z89" i="3"/>
  <c r="D52" i="3"/>
  <c r="H52" i="3" s="1"/>
  <c r="C52" i="3"/>
  <c r="V52" i="3"/>
  <c r="H38" i="1"/>
  <c r="AA72" i="1"/>
  <c r="AA19" i="1"/>
  <c r="AL52" i="5"/>
  <c r="I89" i="5"/>
  <c r="D89" i="5" s="1"/>
  <c r="D87" i="5"/>
  <c r="H87" i="5" s="1"/>
  <c r="C87" i="5"/>
  <c r="H46" i="1"/>
  <c r="Y81" i="5"/>
  <c r="AB81" i="5" s="1"/>
  <c r="Y76" i="5"/>
  <c r="AB76" i="5" s="1"/>
  <c r="Y71" i="5"/>
  <c r="AB71" i="5" s="1"/>
  <c r="Y61" i="5"/>
  <c r="AB61" i="5" s="1"/>
  <c r="Y47" i="5"/>
  <c r="AB47" i="5" s="1"/>
  <c r="Y42" i="5"/>
  <c r="AB42" i="5" s="1"/>
  <c r="Y37" i="5"/>
  <c r="AB37" i="5" s="1"/>
  <c r="Y27" i="5"/>
  <c r="AB27" i="5" s="1"/>
  <c r="Y20" i="5"/>
  <c r="AB20" i="5" s="1"/>
  <c r="Y83" i="5"/>
  <c r="AB83" i="5" s="1"/>
  <c r="Y78" i="5"/>
  <c r="AB78" i="5" s="1"/>
  <c r="Y66" i="5"/>
  <c r="AB66" i="5" s="1"/>
  <c r="Y56" i="5"/>
  <c r="AB56" i="5" s="1"/>
  <c r="Y49" i="5"/>
  <c r="AB49" i="5" s="1"/>
  <c r="Y44" i="5"/>
  <c r="AB44" i="5" s="1"/>
  <c r="Y32" i="5"/>
  <c r="AB32" i="5" s="1"/>
  <c r="Y22" i="5"/>
  <c r="AB22" i="5" s="1"/>
  <c r="Y79" i="5"/>
  <c r="AB79" i="5" s="1"/>
  <c r="Y69" i="5"/>
  <c r="AB69" i="5" s="1"/>
  <c r="Y87" i="5"/>
  <c r="AB87" i="5" s="1"/>
  <c r="Y25" i="5"/>
  <c r="AB25" i="5" s="1"/>
  <c r="Y85" i="5"/>
  <c r="AB85" i="5" s="1"/>
  <c r="Y73" i="5"/>
  <c r="AB73" i="5" s="1"/>
  <c r="Y68" i="5"/>
  <c r="AB68" i="5" s="1"/>
  <c r="Y63" i="5"/>
  <c r="AB63" i="5" s="1"/>
  <c r="Y52" i="5"/>
  <c r="Y39" i="5"/>
  <c r="AB39" i="5" s="1"/>
  <c r="Y34" i="5"/>
  <c r="AB34" i="5" s="1"/>
  <c r="Y29" i="5"/>
  <c r="AB29" i="5" s="1"/>
  <c r="Y19" i="5"/>
  <c r="AB19" i="5" s="1"/>
  <c r="Y17" i="5"/>
  <c r="AB17" i="5" s="1"/>
  <c r="Y50" i="5"/>
  <c r="AB50" i="5" s="1"/>
  <c r="Y35" i="5"/>
  <c r="AB35" i="5" s="1"/>
  <c r="Y74" i="5"/>
  <c r="AB74" i="5" s="1"/>
  <c r="Y59" i="5"/>
  <c r="AB59" i="5" s="1"/>
  <c r="Y80" i="5"/>
  <c r="AB80" i="5" s="1"/>
  <c r="Y75" i="5"/>
  <c r="AB75" i="5" s="1"/>
  <c r="Y70" i="5"/>
  <c r="AB70" i="5" s="1"/>
  <c r="Y58" i="5"/>
  <c r="AB58" i="5" s="1"/>
  <c r="Y46" i="5"/>
  <c r="AB46" i="5" s="1"/>
  <c r="Y41" i="5"/>
  <c r="AB41" i="5" s="1"/>
  <c r="Y36" i="5"/>
  <c r="AB36" i="5" s="1"/>
  <c r="Y24" i="5"/>
  <c r="AB24" i="5" s="1"/>
  <c r="Y45" i="5"/>
  <c r="AB45" i="5" s="1"/>
  <c r="Y77" i="5"/>
  <c r="AB77" i="5" s="1"/>
  <c r="Y65" i="5"/>
  <c r="AB65" i="5" s="1"/>
  <c r="Y60" i="5"/>
  <c r="AB60" i="5" s="1"/>
  <c r="Y55" i="5"/>
  <c r="AB55" i="5" s="1"/>
  <c r="Y43" i="5"/>
  <c r="AB43" i="5" s="1"/>
  <c r="Y31" i="5"/>
  <c r="AB31" i="5" s="1"/>
  <c r="Y26" i="5"/>
  <c r="AB26" i="5" s="1"/>
  <c r="Y21" i="5"/>
  <c r="AB21" i="5" s="1"/>
  <c r="Y84" i="5"/>
  <c r="AB84" i="5" s="1"/>
  <c r="Y18" i="5"/>
  <c r="AB18" i="5" s="1"/>
  <c r="Y30" i="5"/>
  <c r="AB30" i="5" s="1"/>
  <c r="Y82" i="5"/>
  <c r="AB82" i="5" s="1"/>
  <c r="Y72" i="5"/>
  <c r="AB72" i="5" s="1"/>
  <c r="Y67" i="5"/>
  <c r="AB67" i="5" s="1"/>
  <c r="Y62" i="5"/>
  <c r="AB62" i="5" s="1"/>
  <c r="Y48" i="5"/>
  <c r="AB48" i="5" s="1"/>
  <c r="Y38" i="5"/>
  <c r="AB38" i="5" s="1"/>
  <c r="Y33" i="5"/>
  <c r="AB33" i="5" s="1"/>
  <c r="Y28" i="5"/>
  <c r="AB28" i="5" s="1"/>
  <c r="Y57" i="5"/>
  <c r="AB57" i="5" s="1"/>
  <c r="Y23" i="5"/>
  <c r="AB23" i="5" s="1"/>
  <c r="Y64" i="5"/>
  <c r="AB64" i="5" s="1"/>
  <c r="Y54" i="5"/>
  <c r="AB54" i="5" s="1"/>
  <c r="Y40" i="5"/>
  <c r="AB40" i="5" s="1"/>
  <c r="AA47" i="1"/>
  <c r="AA21" i="1"/>
  <c r="AA70" i="1"/>
  <c r="C52" i="5"/>
  <c r="D52" i="5"/>
  <c r="H52" i="5" s="1"/>
  <c r="AA23" i="1"/>
  <c r="H62" i="1"/>
  <c r="D87" i="6"/>
  <c r="H87" i="6" s="1"/>
  <c r="C87" i="6"/>
  <c r="Y21" i="6"/>
  <c r="Y34" i="6"/>
  <c r="Y39" i="6"/>
  <c r="Y44" i="6"/>
  <c r="Y49" i="6"/>
  <c r="Y73" i="6"/>
  <c r="Y78" i="6"/>
  <c r="Y83" i="6"/>
  <c r="Y71" i="6"/>
  <c r="Y19" i="6"/>
  <c r="Y47" i="6"/>
  <c r="Y87" i="6"/>
  <c r="Y22" i="6"/>
  <c r="Y27" i="6"/>
  <c r="Y40" i="6"/>
  <c r="Y45" i="6"/>
  <c r="Y50" i="6"/>
  <c r="Y64" i="6"/>
  <c r="Y69" i="6"/>
  <c r="Y74" i="6"/>
  <c r="Y79" i="6"/>
  <c r="Y84" i="6"/>
  <c r="Y29" i="6"/>
  <c r="Y42" i="6"/>
  <c r="Y76" i="6"/>
  <c r="Y32" i="6"/>
  <c r="Y17" i="6"/>
  <c r="AB17" i="6" s="1"/>
  <c r="Y25" i="6"/>
  <c r="Y30" i="6"/>
  <c r="Y35" i="6"/>
  <c r="Y57" i="6"/>
  <c r="Y62" i="6"/>
  <c r="Y67" i="6"/>
  <c r="Y24" i="6"/>
  <c r="Y56" i="6"/>
  <c r="Y20" i="6"/>
  <c r="Y33" i="6"/>
  <c r="Y38" i="6"/>
  <c r="Y43" i="6"/>
  <c r="Y48" i="6"/>
  <c r="Y55" i="6"/>
  <c r="Y60" i="6"/>
  <c r="Y72" i="6"/>
  <c r="Y77" i="6"/>
  <c r="Y82" i="6"/>
  <c r="Y61" i="6"/>
  <c r="Y54" i="6"/>
  <c r="Y23" i="6"/>
  <c r="Y28" i="6"/>
  <c r="Y41" i="6"/>
  <c r="Y65" i="6"/>
  <c r="Y70" i="6"/>
  <c r="Y75" i="6"/>
  <c r="Y85" i="6"/>
  <c r="Y37" i="6"/>
  <c r="Y59" i="6"/>
  <c r="Y81" i="6"/>
  <c r="Y18" i="6"/>
  <c r="AB18" i="6" s="1"/>
  <c r="Y26" i="6"/>
  <c r="Y31" i="6"/>
  <c r="Y36" i="6"/>
  <c r="Y46" i="6"/>
  <c r="Y52" i="6"/>
  <c r="Y58" i="6"/>
  <c r="Y63" i="6"/>
  <c r="Y68" i="6"/>
  <c r="Y80" i="6"/>
  <c r="Y66" i="6"/>
  <c r="X24" i="6"/>
  <c r="AB24" i="6" s="1"/>
  <c r="X29" i="6"/>
  <c r="X42" i="6"/>
  <c r="X56" i="6"/>
  <c r="X61" i="6"/>
  <c r="X66" i="6"/>
  <c r="X71" i="6"/>
  <c r="AB71" i="6" s="1"/>
  <c r="X76" i="6"/>
  <c r="AB76" i="6" s="1"/>
  <c r="X54" i="6"/>
  <c r="X27" i="6"/>
  <c r="X40" i="6"/>
  <c r="X64" i="6"/>
  <c r="X74" i="6"/>
  <c r="X17" i="6"/>
  <c r="X25" i="6"/>
  <c r="X30" i="6"/>
  <c r="X35" i="6"/>
  <c r="X57" i="6"/>
  <c r="X62" i="6"/>
  <c r="X67" i="6"/>
  <c r="X19" i="6"/>
  <c r="X59" i="6"/>
  <c r="AB59" i="6" s="1"/>
  <c r="X79" i="6"/>
  <c r="X20" i="6"/>
  <c r="X33" i="6"/>
  <c r="X38" i="6"/>
  <c r="X43" i="6"/>
  <c r="X48" i="6"/>
  <c r="X55" i="6"/>
  <c r="X60" i="6"/>
  <c r="X72" i="6"/>
  <c r="X77" i="6"/>
  <c r="X82" i="6"/>
  <c r="X37" i="6"/>
  <c r="X50" i="6"/>
  <c r="X23" i="6"/>
  <c r="X28" i="6"/>
  <c r="X41" i="6"/>
  <c r="X65" i="6"/>
  <c r="X70" i="6"/>
  <c r="X75" i="6"/>
  <c r="X85" i="6"/>
  <c r="X81" i="6"/>
  <c r="X69" i="6"/>
  <c r="X84" i="6"/>
  <c r="X18" i="6"/>
  <c r="X26" i="6"/>
  <c r="X31" i="6"/>
  <c r="X36" i="6"/>
  <c r="X46" i="6"/>
  <c r="X52" i="6"/>
  <c r="X58" i="6"/>
  <c r="X63" i="6"/>
  <c r="X68" i="6"/>
  <c r="X80" i="6"/>
  <c r="X87" i="6"/>
  <c r="X22" i="6"/>
  <c r="AB22" i="6" s="1"/>
  <c r="X45" i="6"/>
  <c r="X21" i="6"/>
  <c r="X34" i="6"/>
  <c r="X39" i="6"/>
  <c r="X44" i="6"/>
  <c r="X49" i="6"/>
  <c r="X73" i="6"/>
  <c r="X78" i="6"/>
  <c r="X83" i="6"/>
  <c r="X32" i="6"/>
  <c r="X47" i="6"/>
  <c r="AA39" i="1"/>
  <c r="AA65" i="1"/>
  <c r="D52" i="6"/>
  <c r="H52" i="6" s="1"/>
  <c r="C52" i="6"/>
  <c r="E89" i="2"/>
  <c r="AA71" i="1"/>
  <c r="Z22" i="6"/>
  <c r="Z25" i="6"/>
  <c r="Z33" i="6"/>
  <c r="Z41" i="6"/>
  <c r="Z49" i="6"/>
  <c r="Z59" i="6"/>
  <c r="Z67" i="6"/>
  <c r="Z75" i="6"/>
  <c r="Z83" i="6"/>
  <c r="Z54" i="6"/>
  <c r="Z19" i="6"/>
  <c r="Z30" i="6"/>
  <c r="Z38" i="6"/>
  <c r="Z46" i="6"/>
  <c r="Z56" i="6"/>
  <c r="Z64" i="6"/>
  <c r="Z72" i="6"/>
  <c r="Z80" i="6"/>
  <c r="Z87" i="6"/>
  <c r="Z36" i="6"/>
  <c r="Z62" i="6"/>
  <c r="Z78" i="6"/>
  <c r="Z27" i="6"/>
  <c r="Z35" i="6"/>
  <c r="Z43" i="6"/>
  <c r="Z52" i="6"/>
  <c r="Z61" i="6"/>
  <c r="Z69" i="6"/>
  <c r="Z77" i="6"/>
  <c r="Z57" i="6"/>
  <c r="Z65" i="6"/>
  <c r="Z21" i="6"/>
  <c r="Z24" i="6"/>
  <c r="Z32" i="6"/>
  <c r="Z40" i="6"/>
  <c r="Z48" i="6"/>
  <c r="Z58" i="6"/>
  <c r="Z66" i="6"/>
  <c r="Z74" i="6"/>
  <c r="Z82" i="6"/>
  <c r="Z85" i="6"/>
  <c r="Z47" i="6"/>
  <c r="Z73" i="6"/>
  <c r="Z81" i="6"/>
  <c r="Z18" i="6"/>
  <c r="Z29" i="6"/>
  <c r="Z37" i="6"/>
  <c r="Z45" i="6"/>
  <c r="Z55" i="6"/>
  <c r="Z63" i="6"/>
  <c r="Z71" i="6"/>
  <c r="Z79" i="6"/>
  <c r="Z17" i="6"/>
  <c r="Z28" i="6"/>
  <c r="Z26" i="6"/>
  <c r="Z34" i="6"/>
  <c r="Z42" i="6"/>
  <c r="Z50" i="6"/>
  <c r="Z60" i="6"/>
  <c r="Z68" i="6"/>
  <c r="Z76" i="6"/>
  <c r="Z84" i="6"/>
  <c r="Z44" i="6"/>
  <c r="Z70" i="6"/>
  <c r="Z20" i="6"/>
  <c r="Z23" i="6"/>
  <c r="Z31" i="6"/>
  <c r="Z39" i="6"/>
  <c r="Z79" i="5"/>
  <c r="Z71" i="5"/>
  <c r="Z63" i="5"/>
  <c r="Z55" i="5"/>
  <c r="Z45" i="5"/>
  <c r="Z37" i="5"/>
  <c r="Z29" i="5"/>
  <c r="Z21" i="5"/>
  <c r="Z20" i="5"/>
  <c r="Z18" i="5"/>
  <c r="Z82" i="5"/>
  <c r="Z74" i="5"/>
  <c r="Z66" i="5"/>
  <c r="Z58" i="5"/>
  <c r="Z48" i="5"/>
  <c r="Z40" i="5"/>
  <c r="Z32" i="5"/>
  <c r="Z24" i="5"/>
  <c r="Z17" i="5"/>
  <c r="Z85" i="5"/>
  <c r="Z77" i="5"/>
  <c r="Z69" i="5"/>
  <c r="Z61" i="5"/>
  <c r="Z52" i="5"/>
  <c r="Z43" i="5"/>
  <c r="Z35" i="5"/>
  <c r="Z27" i="5"/>
  <c r="Z19" i="5"/>
  <c r="Z70" i="5"/>
  <c r="Z54" i="5"/>
  <c r="Z44" i="5"/>
  <c r="Z50" i="5"/>
  <c r="Z42" i="5"/>
  <c r="Z26" i="5"/>
  <c r="Z80" i="5"/>
  <c r="Z72" i="5"/>
  <c r="Z64" i="5"/>
  <c r="Z56" i="5"/>
  <c r="Z46" i="5"/>
  <c r="Z38" i="5"/>
  <c r="Z30" i="5"/>
  <c r="Z22" i="5"/>
  <c r="Z62" i="5"/>
  <c r="Z83" i="5"/>
  <c r="Z75" i="5"/>
  <c r="Z67" i="5"/>
  <c r="Z59" i="5"/>
  <c r="Z49" i="5"/>
  <c r="Z41" i="5"/>
  <c r="Z33" i="5"/>
  <c r="Z25" i="5"/>
  <c r="Z87" i="5"/>
  <c r="Z78" i="5"/>
  <c r="Z36" i="5"/>
  <c r="Z28" i="5"/>
  <c r="Z34" i="5"/>
  <c r="Z81" i="5"/>
  <c r="Z73" i="5"/>
  <c r="Z65" i="5"/>
  <c r="Z57" i="5"/>
  <c r="Z47" i="5"/>
  <c r="Z39" i="5"/>
  <c r="Z31" i="5"/>
  <c r="Z23" i="5"/>
  <c r="Z84" i="5"/>
  <c r="Z76" i="5"/>
  <c r="Z68" i="5"/>
  <c r="Z60" i="5"/>
  <c r="H42" i="1"/>
  <c r="Y81" i="3"/>
  <c r="AA81" i="3" s="1"/>
  <c r="Y73" i="3"/>
  <c r="AA73" i="3" s="1"/>
  <c r="Y65" i="3"/>
  <c r="AA65" i="3" s="1"/>
  <c r="Y57" i="3"/>
  <c r="AA57" i="3" s="1"/>
  <c r="Y47" i="3"/>
  <c r="AA47" i="3" s="1"/>
  <c r="Y39" i="3"/>
  <c r="AA39" i="3" s="1"/>
  <c r="Y31" i="3"/>
  <c r="AA31" i="3" s="1"/>
  <c r="Y23" i="3"/>
  <c r="AA23" i="3" s="1"/>
  <c r="Y54" i="3"/>
  <c r="AA54" i="3" s="1"/>
  <c r="Y44" i="3"/>
  <c r="Y84" i="3"/>
  <c r="AA84" i="3" s="1"/>
  <c r="Y76" i="3"/>
  <c r="AA76" i="3" s="1"/>
  <c r="Y68" i="3"/>
  <c r="AA68" i="3" s="1"/>
  <c r="Y60" i="3"/>
  <c r="AA60" i="3" s="1"/>
  <c r="Y50" i="3"/>
  <c r="AA50" i="3" s="1"/>
  <c r="Y42" i="3"/>
  <c r="AA42" i="3" s="1"/>
  <c r="Y34" i="3"/>
  <c r="AA34" i="3" s="1"/>
  <c r="Y26" i="3"/>
  <c r="AA26" i="3" s="1"/>
  <c r="Y18" i="3"/>
  <c r="AA18" i="3" s="1"/>
  <c r="Y79" i="3"/>
  <c r="AA79" i="3" s="1"/>
  <c r="Y71" i="3"/>
  <c r="AA71" i="3" s="1"/>
  <c r="Y63" i="3"/>
  <c r="AA63" i="3" s="1"/>
  <c r="Y55" i="3"/>
  <c r="AA55" i="3" s="1"/>
  <c r="Y45" i="3"/>
  <c r="AA45" i="3" s="1"/>
  <c r="Y37" i="3"/>
  <c r="AA37" i="3" s="1"/>
  <c r="Y29" i="3"/>
  <c r="AA29" i="3" s="1"/>
  <c r="Y21" i="3"/>
  <c r="AA21" i="3" s="1"/>
  <c r="Y80" i="3"/>
  <c r="AA80" i="3" s="1"/>
  <c r="Y72" i="3"/>
  <c r="Y64" i="3"/>
  <c r="AA64" i="3" s="1"/>
  <c r="Y56" i="3"/>
  <c r="AA56" i="3" s="1"/>
  <c r="Y46" i="3"/>
  <c r="AA46" i="3" s="1"/>
  <c r="Y38" i="3"/>
  <c r="AA38" i="3" s="1"/>
  <c r="Y30" i="3"/>
  <c r="AA30" i="3" s="1"/>
  <c r="Y22" i="3"/>
  <c r="AA22" i="3" s="1"/>
  <c r="Y17" i="3"/>
  <c r="AA17" i="3" s="1"/>
  <c r="Y62" i="3"/>
  <c r="AA62" i="3" s="1"/>
  <c r="Y82" i="3"/>
  <c r="AA82" i="3" s="1"/>
  <c r="Y74" i="3"/>
  <c r="AA74" i="3" s="1"/>
  <c r="Y66" i="3"/>
  <c r="AA66" i="3" s="1"/>
  <c r="Y58" i="3"/>
  <c r="AA58" i="3" s="1"/>
  <c r="Y48" i="3"/>
  <c r="AA48" i="3" s="1"/>
  <c r="Y40" i="3"/>
  <c r="AA40" i="3" s="1"/>
  <c r="Y32" i="3"/>
  <c r="AA32" i="3" s="1"/>
  <c r="Y24" i="3"/>
  <c r="AA24" i="3" s="1"/>
  <c r="Y78" i="3"/>
  <c r="AA78" i="3" s="1"/>
  <c r="Y70" i="3"/>
  <c r="AA70" i="3" s="1"/>
  <c r="Y36" i="3"/>
  <c r="AA36" i="3" s="1"/>
  <c r="Y28" i="3"/>
  <c r="Y20" i="3"/>
  <c r="AA20" i="3" s="1"/>
  <c r="Y85" i="3"/>
  <c r="AA85" i="3" s="1"/>
  <c r="Y77" i="3"/>
  <c r="AA77" i="3" s="1"/>
  <c r="Y69" i="3"/>
  <c r="AA69" i="3" s="1"/>
  <c r="Y61" i="3"/>
  <c r="AA61" i="3" s="1"/>
  <c r="Y52" i="3"/>
  <c r="AA52" i="3" s="1"/>
  <c r="Y43" i="3"/>
  <c r="AA43" i="3" s="1"/>
  <c r="Y35" i="3"/>
  <c r="AA35" i="3" s="1"/>
  <c r="Y27" i="3"/>
  <c r="AA27" i="3" s="1"/>
  <c r="Y19" i="3"/>
  <c r="AA19" i="3" s="1"/>
  <c r="Y83" i="3"/>
  <c r="AA83" i="3" s="1"/>
  <c r="Y75" i="3"/>
  <c r="AA75" i="3" s="1"/>
  <c r="Y67" i="3"/>
  <c r="AA67" i="3" s="1"/>
  <c r="Y59" i="3"/>
  <c r="AA59" i="3" s="1"/>
  <c r="Y49" i="3"/>
  <c r="AA49" i="3" s="1"/>
  <c r="Y41" i="3"/>
  <c r="AA41" i="3" s="1"/>
  <c r="Y33" i="3"/>
  <c r="AA33" i="3" s="1"/>
  <c r="Y25" i="3"/>
  <c r="AA25" i="3" s="1"/>
  <c r="Y87" i="3"/>
  <c r="H65" i="1"/>
  <c r="AA61" i="1"/>
  <c r="AA63" i="1"/>
  <c r="AA82" i="1"/>
  <c r="Q89" i="1"/>
  <c r="AJ89" i="1" s="1"/>
  <c r="H35" i="1"/>
  <c r="H50" i="1"/>
  <c r="AA50" i="1"/>
  <c r="AA35" i="1"/>
  <c r="Z70" i="2"/>
  <c r="Z67" i="2"/>
  <c r="Z64" i="2"/>
  <c r="Z61" i="2"/>
  <c r="Z52" i="2"/>
  <c r="Z43" i="2"/>
  <c r="Z35" i="2"/>
  <c r="Z82" i="2"/>
  <c r="Z79" i="2"/>
  <c r="Z76" i="2"/>
  <c r="Z73" i="2"/>
  <c r="Z56" i="2"/>
  <c r="Z46" i="2"/>
  <c r="Z38" i="2"/>
  <c r="Z30" i="2"/>
  <c r="Z22" i="2"/>
  <c r="Z85" i="2"/>
  <c r="Z62" i="2"/>
  <c r="Z59" i="2"/>
  <c r="Z49" i="2"/>
  <c r="Z41" i="2"/>
  <c r="Z33" i="2"/>
  <c r="Z25" i="2"/>
  <c r="Z17" i="2"/>
  <c r="Z19" i="2"/>
  <c r="Z74" i="2"/>
  <c r="Z71" i="2"/>
  <c r="Z68" i="2"/>
  <c r="Z65" i="2"/>
  <c r="Z54" i="2"/>
  <c r="Z44" i="2"/>
  <c r="Z36" i="2"/>
  <c r="Z28" i="2"/>
  <c r="Z20" i="2"/>
  <c r="Z84" i="2"/>
  <c r="Z81" i="2"/>
  <c r="Z87" i="2"/>
  <c r="Z83" i="2"/>
  <c r="Z80" i="2"/>
  <c r="Z77" i="2"/>
  <c r="Z57" i="2"/>
  <c r="Z47" i="2"/>
  <c r="Z39" i="2"/>
  <c r="Z31" i="2"/>
  <c r="Z23" i="2"/>
  <c r="Z27" i="2"/>
  <c r="Z66" i="2"/>
  <c r="Z63" i="2"/>
  <c r="Z60" i="2"/>
  <c r="Z50" i="2"/>
  <c r="Z42" i="2"/>
  <c r="Z34" i="2"/>
  <c r="Z26" i="2"/>
  <c r="Z18" i="2"/>
  <c r="Z58" i="2"/>
  <c r="Z48" i="2"/>
  <c r="Z32" i="2"/>
  <c r="Z24" i="2"/>
  <c r="Z78" i="2"/>
  <c r="Z75" i="2"/>
  <c r="Z72" i="2"/>
  <c r="Z69" i="2"/>
  <c r="Z55" i="2"/>
  <c r="Z45" i="2"/>
  <c r="Z37" i="2"/>
  <c r="Z29" i="2"/>
  <c r="Z21" i="2"/>
  <c r="Z40" i="2"/>
  <c r="AA67" i="1"/>
  <c r="H72" i="1"/>
  <c r="H55" i="1"/>
  <c r="J89" i="1"/>
  <c r="AC89" i="1" s="1"/>
  <c r="AA40" i="1"/>
  <c r="H49" i="1"/>
  <c r="AA81" i="1"/>
  <c r="H41" i="1"/>
  <c r="H44" i="1"/>
  <c r="H56" i="1"/>
  <c r="H33" i="1"/>
  <c r="H39" i="1"/>
  <c r="H24" i="1"/>
  <c r="H77" i="1"/>
  <c r="AA58" i="1"/>
  <c r="H26" i="1"/>
  <c r="H30" i="1"/>
  <c r="H54" i="1"/>
  <c r="AA83" i="1"/>
  <c r="H43" i="1"/>
  <c r="AA33" i="1"/>
  <c r="AA45" i="1"/>
  <c r="H57" i="1"/>
  <c r="H45" i="1"/>
  <c r="P89" i="1"/>
  <c r="AI89" i="1" s="1"/>
  <c r="H27" i="1"/>
  <c r="H58" i="1"/>
  <c r="I89" i="6"/>
  <c r="D89" i="6" s="1"/>
  <c r="H83" i="1"/>
  <c r="AA60" i="1"/>
  <c r="AM87" i="6"/>
  <c r="AA26" i="1"/>
  <c r="AA20" i="1"/>
  <c r="AA48" i="1"/>
  <c r="AA69" i="1"/>
  <c r="S89" i="1"/>
  <c r="AL89" i="1" s="1"/>
  <c r="H40" i="1"/>
  <c r="H60" i="1"/>
  <c r="AD52" i="6"/>
  <c r="H75" i="1"/>
  <c r="AI87" i="1"/>
  <c r="H37" i="1"/>
  <c r="AA22" i="1"/>
  <c r="AA42" i="1"/>
  <c r="H19" i="1"/>
  <c r="AL87" i="5"/>
  <c r="AH52" i="5"/>
  <c r="AD52" i="5"/>
  <c r="H28" i="1"/>
  <c r="AA37" i="1"/>
  <c r="H34" i="1"/>
  <c r="AA27" i="1"/>
  <c r="AA44" i="3"/>
  <c r="AA28" i="3"/>
  <c r="AA31" i="1"/>
  <c r="AA24" i="1"/>
  <c r="H36" i="1"/>
  <c r="AA85" i="1"/>
  <c r="H78" i="1"/>
  <c r="AA79" i="1"/>
  <c r="H73" i="1"/>
  <c r="H69" i="1"/>
  <c r="AL87" i="3"/>
  <c r="I89" i="3"/>
  <c r="D89" i="3" s="1"/>
  <c r="D97" i="3" s="1"/>
  <c r="H61" i="1"/>
  <c r="AA59" i="1"/>
  <c r="AA66" i="1"/>
  <c r="AL87" i="1"/>
  <c r="H76" i="1"/>
  <c r="H64" i="1"/>
  <c r="H68" i="1"/>
  <c r="C87" i="1"/>
  <c r="H67" i="1"/>
  <c r="AA73" i="1"/>
  <c r="H79" i="1"/>
  <c r="H74" i="1"/>
  <c r="AA64" i="1"/>
  <c r="AA68" i="1"/>
  <c r="AA55" i="1"/>
  <c r="AA74" i="1"/>
  <c r="H81" i="1"/>
  <c r="H80" i="1"/>
  <c r="AA84" i="1"/>
  <c r="AA57" i="1"/>
  <c r="AJ87" i="1"/>
  <c r="H71" i="1"/>
  <c r="AA80" i="1"/>
  <c r="H63" i="1"/>
  <c r="H85" i="1"/>
  <c r="H66" i="1"/>
  <c r="AA46" i="1"/>
  <c r="AA34" i="1"/>
  <c r="H31" i="1"/>
  <c r="Y52" i="1"/>
  <c r="AH52" i="1"/>
  <c r="H25" i="1"/>
  <c r="H22" i="1"/>
  <c r="H29" i="1"/>
  <c r="AA17" i="1"/>
  <c r="H17" i="1"/>
  <c r="H20" i="1"/>
  <c r="AA28" i="1"/>
  <c r="AA29" i="1"/>
  <c r="H18" i="1"/>
  <c r="AA38" i="1"/>
  <c r="AA36" i="1"/>
  <c r="C52" i="1"/>
  <c r="H32" i="1"/>
  <c r="AA44" i="1"/>
  <c r="AA32" i="1"/>
  <c r="H23" i="1"/>
  <c r="H21" i="1"/>
  <c r="M89" i="1"/>
  <c r="AF89" i="1" s="1"/>
  <c r="AF87" i="1"/>
  <c r="AC87" i="1"/>
  <c r="V52" i="1"/>
  <c r="AF52" i="1"/>
  <c r="AE52" i="2"/>
  <c r="N89" i="1"/>
  <c r="AG89" i="1" s="1"/>
  <c r="W52" i="1"/>
  <c r="AD52" i="1"/>
  <c r="G87" i="1"/>
  <c r="F87" i="1"/>
  <c r="X52" i="1"/>
  <c r="T89" i="1"/>
  <c r="AM89" i="1" s="1"/>
  <c r="G52" i="1"/>
  <c r="F52" i="1"/>
  <c r="E52" i="1"/>
  <c r="D52" i="1"/>
  <c r="D87" i="1"/>
  <c r="Z52" i="1"/>
  <c r="X87" i="1"/>
  <c r="L89" i="1"/>
  <c r="AE89" i="1" s="1"/>
  <c r="W87" i="1"/>
  <c r="I89" i="1"/>
  <c r="AB89" i="1" s="1"/>
  <c r="V87" i="1"/>
  <c r="Z87" i="1"/>
  <c r="R89" i="1"/>
  <c r="AK89" i="1" s="1"/>
  <c r="E87" i="1"/>
  <c r="O89" i="1"/>
  <c r="AH89" i="1" s="1"/>
  <c r="Y87" i="1"/>
  <c r="K89" i="1"/>
  <c r="AD89" i="1" s="1"/>
  <c r="AI52" i="6"/>
  <c r="AL87" i="6"/>
  <c r="AJ52" i="6"/>
  <c r="AJ87" i="6"/>
  <c r="AM52" i="6"/>
  <c r="AL52" i="6"/>
  <c r="AG87" i="6"/>
  <c r="AK87" i="6"/>
  <c r="AE52" i="6"/>
  <c r="AD87" i="6"/>
  <c r="AF87" i="6"/>
  <c r="AF52" i="6"/>
  <c r="AH87" i="6"/>
  <c r="AE87" i="6"/>
  <c r="AC87" i="6"/>
  <c r="E89" i="6"/>
  <c r="AH52" i="6"/>
  <c r="AG52" i="6"/>
  <c r="AC52" i="6"/>
  <c r="AI87" i="6"/>
  <c r="AK52" i="6"/>
  <c r="E89" i="5"/>
  <c r="AE52" i="5"/>
  <c r="AK87" i="5"/>
  <c r="AJ52" i="5"/>
  <c r="AG87" i="5"/>
  <c r="AF87" i="5"/>
  <c r="AH87" i="5"/>
  <c r="X89" i="5"/>
  <c r="AC87" i="5"/>
  <c r="AC52" i="5"/>
  <c r="AK52" i="5"/>
  <c r="AM52" i="5"/>
  <c r="AM87" i="5"/>
  <c r="AE87" i="5"/>
  <c r="AG52" i="5"/>
  <c r="AD87" i="5"/>
  <c r="AF52" i="5"/>
  <c r="AJ87" i="5"/>
  <c r="AI87" i="5"/>
  <c r="AI52" i="5"/>
  <c r="AM87" i="3"/>
  <c r="AK87" i="3"/>
  <c r="AJ52" i="3"/>
  <c r="AB87" i="3"/>
  <c r="AI52" i="3"/>
  <c r="AG87" i="3"/>
  <c r="AJ87" i="3"/>
  <c r="F97" i="3"/>
  <c r="AB52" i="3"/>
  <c r="AI87" i="3"/>
  <c r="AL52" i="3"/>
  <c r="AL89" i="3" s="1"/>
  <c r="AC87" i="3"/>
  <c r="AH87" i="3"/>
  <c r="AA72" i="3"/>
  <c r="AH52" i="3"/>
  <c r="AE87" i="3"/>
  <c r="E89" i="3"/>
  <c r="AF87" i="3"/>
  <c r="AK52" i="3"/>
  <c r="AF52" i="3"/>
  <c r="AM52" i="3"/>
  <c r="AD87" i="3"/>
  <c r="AC52" i="3"/>
  <c r="AD52" i="3"/>
  <c r="AG52" i="3"/>
  <c r="AE52" i="3"/>
  <c r="AM52" i="2"/>
  <c r="AD52" i="2"/>
  <c r="AH52" i="2"/>
  <c r="AM87" i="2"/>
  <c r="AK52" i="2"/>
  <c r="AG87" i="2"/>
  <c r="AJ87" i="2"/>
  <c r="AF87" i="2"/>
  <c r="AD87" i="2"/>
  <c r="AC52" i="2"/>
  <c r="AI52" i="2"/>
  <c r="AL87" i="2"/>
  <c r="AL52" i="2"/>
  <c r="I89" i="2"/>
  <c r="AH87" i="2"/>
  <c r="AJ52" i="2"/>
  <c r="AE87" i="2"/>
  <c r="AK87" i="2"/>
  <c r="AF52" i="2"/>
  <c r="AC87" i="2"/>
  <c r="AI87" i="2"/>
  <c r="AG52" i="2"/>
  <c r="AB87" i="6" l="1"/>
  <c r="AB81" i="6"/>
  <c r="E96" i="6"/>
  <c r="H89" i="6"/>
  <c r="AB43" i="6"/>
  <c r="AB27" i="6"/>
  <c r="AB83" i="6"/>
  <c r="AB46" i="6"/>
  <c r="AB37" i="6"/>
  <c r="AB57" i="6"/>
  <c r="AB29" i="6"/>
  <c r="AB78" i="6"/>
  <c r="AB82" i="6"/>
  <c r="AB35" i="6"/>
  <c r="AB19" i="6"/>
  <c r="AB36" i="6"/>
  <c r="AB31" i="6"/>
  <c r="AB32" i="6"/>
  <c r="AB42" i="6"/>
  <c r="AB77" i="6"/>
  <c r="AB30" i="6"/>
  <c r="AB26" i="6"/>
  <c r="AB72" i="6"/>
  <c r="AB25" i="6"/>
  <c r="AB60" i="6"/>
  <c r="AB55" i="6"/>
  <c r="AB48" i="6"/>
  <c r="H89" i="5"/>
  <c r="AB52" i="5"/>
  <c r="AO52" i="5"/>
  <c r="AB60" i="2"/>
  <c r="AB84" i="2"/>
  <c r="AB78" i="2"/>
  <c r="AB77" i="2"/>
  <c r="AB82" i="2"/>
  <c r="AB22" i="2"/>
  <c r="AB20" i="2"/>
  <c r="AB29" i="2"/>
  <c r="AB37" i="2"/>
  <c r="AB41" i="2"/>
  <c r="AB43" i="2"/>
  <c r="AB38" i="2"/>
  <c r="AB24" i="2"/>
  <c r="AB27" i="2"/>
  <c r="AB75" i="2"/>
  <c r="AB71" i="2"/>
  <c r="AB50" i="2"/>
  <c r="AB69" i="2"/>
  <c r="AB39" i="2"/>
  <c r="AB21" i="2"/>
  <c r="AB80" i="2"/>
  <c r="AB64" i="2"/>
  <c r="AB74" i="2"/>
  <c r="AB33" i="2"/>
  <c r="AB85" i="2"/>
  <c r="AB76" i="2"/>
  <c r="AB83" i="2"/>
  <c r="AB25" i="2"/>
  <c r="AB45" i="2"/>
  <c r="AB66" i="2"/>
  <c r="AB79" i="2"/>
  <c r="AB49" i="2"/>
  <c r="AB23" i="2"/>
  <c r="AB58" i="2"/>
  <c r="AB73" i="2"/>
  <c r="AB56" i="2"/>
  <c r="AB35" i="2"/>
  <c r="AB59" i="2"/>
  <c r="AB28" i="2"/>
  <c r="AB61" i="2"/>
  <c r="AB70" i="2"/>
  <c r="AB65" i="2"/>
  <c r="AB63" i="2"/>
  <c r="AB42" i="2"/>
  <c r="AB72" i="2"/>
  <c r="AB68" i="2"/>
  <c r="AB87" i="2"/>
  <c r="AB19" i="2"/>
  <c r="AB26" i="2"/>
  <c r="AB17" i="2"/>
  <c r="AB69" i="6"/>
  <c r="AB85" i="6"/>
  <c r="AB75" i="6"/>
  <c r="AB33" i="6"/>
  <c r="AB54" i="6"/>
  <c r="AB49" i="6"/>
  <c r="AB40" i="6"/>
  <c r="AB45" i="6"/>
  <c r="AB38" i="6"/>
  <c r="AB70" i="6"/>
  <c r="AB20" i="6"/>
  <c r="AB74" i="6"/>
  <c r="AB79" i="6"/>
  <c r="AB21" i="6"/>
  <c r="AB80" i="6"/>
  <c r="AB68" i="6"/>
  <c r="AB41" i="6"/>
  <c r="AB66" i="6"/>
  <c r="AB73" i="6"/>
  <c r="AB84" i="6"/>
  <c r="AB63" i="6"/>
  <c r="AB28" i="6"/>
  <c r="AB61" i="6"/>
  <c r="AB64" i="6"/>
  <c r="AB47" i="6"/>
  <c r="AB58" i="6"/>
  <c r="AB23" i="6"/>
  <c r="AB67" i="6"/>
  <c r="AB56" i="6"/>
  <c r="AB44" i="6"/>
  <c r="AB39" i="6"/>
  <c r="AB34" i="6"/>
  <c r="AB65" i="6"/>
  <c r="AB52" i="6"/>
  <c r="AB50" i="6"/>
  <c r="AB62" i="6"/>
  <c r="AO52" i="6"/>
  <c r="AO89" i="6" s="1"/>
  <c r="AO87" i="5"/>
  <c r="AO89" i="5" s="1"/>
  <c r="AO87" i="2"/>
  <c r="AO52" i="2"/>
  <c r="D96" i="6"/>
  <c r="H96" i="6" s="1"/>
  <c r="AH89" i="6"/>
  <c r="AM89" i="6"/>
  <c r="Y89" i="6"/>
  <c r="AD89" i="5"/>
  <c r="AH89" i="5"/>
  <c r="AJ89" i="5"/>
  <c r="X89" i="2"/>
  <c r="AA89" i="6"/>
  <c r="AL89" i="5"/>
  <c r="W89" i="5"/>
  <c r="AA89" i="2"/>
  <c r="AD89" i="2"/>
  <c r="W89" i="2"/>
  <c r="AE89" i="2"/>
  <c r="AM89" i="2"/>
  <c r="Y89" i="2"/>
  <c r="V89" i="3"/>
  <c r="H89" i="3"/>
  <c r="W89" i="3"/>
  <c r="X89" i="3"/>
  <c r="AG89" i="5"/>
  <c r="Z89" i="5"/>
  <c r="X89" i="6"/>
  <c r="W89" i="6"/>
  <c r="C89" i="6"/>
  <c r="C96" i="6" s="1"/>
  <c r="E96" i="5"/>
  <c r="C89" i="5"/>
  <c r="C96" i="5" s="1"/>
  <c r="C89" i="3"/>
  <c r="C97" i="3" s="1"/>
  <c r="E97" i="3"/>
  <c r="D89" i="2"/>
  <c r="H89" i="2" s="1"/>
  <c r="Z89" i="6"/>
  <c r="Y89" i="3"/>
  <c r="AA89" i="3" s="1"/>
  <c r="AK89" i="2"/>
  <c r="Z89" i="2"/>
  <c r="AD89" i="6"/>
  <c r="AJ89" i="6"/>
  <c r="AL89" i="6"/>
  <c r="AI89" i="6"/>
  <c r="AE89" i="6"/>
  <c r="H87" i="1"/>
  <c r="C89" i="1"/>
  <c r="C96" i="1" s="1"/>
  <c r="F89" i="1"/>
  <c r="F96" i="1" s="1"/>
  <c r="AC89" i="6"/>
  <c r="AF89" i="6"/>
  <c r="F96" i="5"/>
  <c r="AE89" i="5"/>
  <c r="AB89" i="3"/>
  <c r="AJ89" i="3"/>
  <c r="AA52" i="1"/>
  <c r="AA87" i="1"/>
  <c r="E89" i="1"/>
  <c r="E96" i="1" s="1"/>
  <c r="AI89" i="2"/>
  <c r="G96" i="2"/>
  <c r="G89" i="1"/>
  <c r="H52" i="1"/>
  <c r="X89" i="1"/>
  <c r="V89" i="1"/>
  <c r="W89" i="1"/>
  <c r="Z89" i="1"/>
  <c r="Y89" i="1"/>
  <c r="D89" i="1"/>
  <c r="D96" i="1" s="1"/>
  <c r="AK89" i="6"/>
  <c r="G96" i="6"/>
  <c r="AG89" i="6"/>
  <c r="AA89" i="5"/>
  <c r="AK89" i="5"/>
  <c r="AM89" i="5"/>
  <c r="D96" i="5"/>
  <c r="H96" i="5" s="1"/>
  <c r="AC89" i="5"/>
  <c r="AF89" i="5"/>
  <c r="Y89" i="5"/>
  <c r="AB89" i="5" s="1"/>
  <c r="AI89" i="5"/>
  <c r="AC89" i="3"/>
  <c r="AA87" i="3"/>
  <c r="AI89" i="3"/>
  <c r="AD89" i="3"/>
  <c r="AE89" i="3"/>
  <c r="AK89" i="3"/>
  <c r="AF89" i="3"/>
  <c r="AH89" i="3"/>
  <c r="AG89" i="3"/>
  <c r="AM89" i="3"/>
  <c r="AC89" i="2"/>
  <c r="AF89" i="2"/>
  <c r="AH89" i="2"/>
  <c r="AJ89" i="2"/>
  <c r="AG89" i="2"/>
  <c r="AL89" i="2"/>
  <c r="AO89" i="2" l="1"/>
  <c r="AB89" i="2"/>
  <c r="AB89" i="6"/>
  <c r="D96" i="2"/>
  <c r="H96" i="2" s="1"/>
  <c r="E96" i="2"/>
  <c r="G96" i="1"/>
  <c r="H96" i="1" s="1"/>
  <c r="H89" i="1"/>
  <c r="AA89" i="1"/>
  <c r="F96" i="6"/>
  <c r="G96" i="5"/>
  <c r="H97" i="3"/>
  <c r="G97" i="3"/>
  <c r="F96" i="2"/>
  <c r="N50" i="8" l="1"/>
  <c r="D52" i="7"/>
  <c r="H52" i="7" s="1"/>
  <c r="W52" i="7"/>
  <c r="AC52" i="7"/>
  <c r="AO52" i="7" s="1"/>
  <c r="X52" i="7"/>
  <c r="AB52" i="7" s="1"/>
  <c r="C52" i="7"/>
  <c r="I89" i="7"/>
  <c r="X89" i="7" s="1"/>
  <c r="AB89" i="7" s="1"/>
  <c r="Q50" i="8" l="1"/>
  <c r="P50" i="8"/>
  <c r="C89" i="7"/>
  <c r="C96" i="7" s="1"/>
  <c r="AC89" i="7"/>
  <c r="AO89" i="7" s="1"/>
  <c r="W89" i="7"/>
  <c r="D89" i="7"/>
  <c r="H89" i="7" s="1"/>
  <c r="D96" i="7" l="1"/>
  <c r="H96" i="7" s="1"/>
  <c r="N86" i="8"/>
  <c r="N88" i="8" l="1"/>
  <c r="Q88" i="8" s="1"/>
  <c r="P86" i="8"/>
  <c r="Q86" i="8"/>
  <c r="P88" i="8" l="1"/>
</calcChain>
</file>

<file path=xl/sharedStrings.xml><?xml version="1.0" encoding="utf-8"?>
<sst xmlns="http://schemas.openxmlformats.org/spreadsheetml/2006/main" count="1284" uniqueCount="184">
  <si>
    <t>Kentucky Department for Medicaid Services</t>
  </si>
  <si>
    <t>MCO Report # CP-03  Quarterly Benefit Payments</t>
  </si>
  <si>
    <t>Overall</t>
  </si>
  <si>
    <t xml:space="preserve">MCO Name/ID: </t>
  </si>
  <si>
    <t xml:space="preserve">Report Run Date: </t>
  </si>
  <si>
    <t>Report Period From:</t>
  </si>
  <si>
    <t xml:space="preserve">Report Period To: </t>
  </si>
  <si>
    <t>Submission Date:</t>
  </si>
  <si>
    <t>Paid Dollars</t>
  </si>
  <si>
    <t>Paid PEPMs Dollars</t>
  </si>
  <si>
    <t>Averages</t>
  </si>
  <si>
    <t>Monthly Data</t>
  </si>
  <si>
    <t>Average Paid/Month</t>
  </si>
  <si>
    <t>1Q</t>
  </si>
  <si>
    <t>2Q</t>
  </si>
  <si>
    <t>3Q</t>
  </si>
  <si>
    <t>4Q</t>
  </si>
  <si>
    <t>% Change Prior QTR to Current QTR</t>
  </si>
  <si>
    <t xml:space="preserve">Monthly Eligibles </t>
  </si>
  <si>
    <t>COS</t>
  </si>
  <si>
    <t>COS Description</t>
  </si>
  <si>
    <t>02</t>
  </si>
  <si>
    <t>Inpatient Hospital</t>
  </si>
  <si>
    <t>12</t>
  </si>
  <si>
    <t>Outpatient Hospital</t>
  </si>
  <si>
    <t>25</t>
  </si>
  <si>
    <t>ICF ‐ General</t>
  </si>
  <si>
    <t>26</t>
  </si>
  <si>
    <t>27</t>
  </si>
  <si>
    <t>Nursing Facilities</t>
  </si>
  <si>
    <t>29</t>
  </si>
  <si>
    <t>Preventive</t>
  </si>
  <si>
    <t>32</t>
  </si>
  <si>
    <t>EPSDT Related</t>
  </si>
  <si>
    <t>34</t>
  </si>
  <si>
    <t>Clinical Social Worker</t>
  </si>
  <si>
    <t>36</t>
  </si>
  <si>
    <t>Other Lab/X-Ray</t>
  </si>
  <si>
    <t>37</t>
  </si>
  <si>
    <t>Physical Therapist</t>
  </si>
  <si>
    <t>39</t>
  </si>
  <si>
    <t>Psychologist</t>
  </si>
  <si>
    <t>40</t>
  </si>
  <si>
    <t>Durable Medical Equipment (DME)</t>
  </si>
  <si>
    <t>41</t>
  </si>
  <si>
    <t>Primary Care (FQHC)</t>
  </si>
  <si>
    <t>43</t>
  </si>
  <si>
    <t>Rural Health</t>
  </si>
  <si>
    <t>44</t>
  </si>
  <si>
    <t>Nurse Midwife</t>
  </si>
  <si>
    <t>45</t>
  </si>
  <si>
    <t>Family Planning ‐ Clinic</t>
  </si>
  <si>
    <t>46</t>
  </si>
  <si>
    <t>Home Health</t>
  </si>
  <si>
    <t>47</t>
  </si>
  <si>
    <t>Laboratories</t>
  </si>
  <si>
    <t>48</t>
  </si>
  <si>
    <t>EPSDT ‐ Screens</t>
  </si>
  <si>
    <t>49</t>
  </si>
  <si>
    <t>Birthing Centers</t>
  </si>
  <si>
    <t>50</t>
  </si>
  <si>
    <t>Supports for Community Living (SCL)</t>
  </si>
  <si>
    <t>52</t>
  </si>
  <si>
    <t>Home &amp; Community Based Services</t>
  </si>
  <si>
    <t>60</t>
  </si>
  <si>
    <t>Brain Injury</t>
  </si>
  <si>
    <t>62</t>
  </si>
  <si>
    <t>Ambulance</t>
  </si>
  <si>
    <t>63</t>
  </si>
  <si>
    <t>Non-Emergency Transportation</t>
  </si>
  <si>
    <t>67</t>
  </si>
  <si>
    <t>Vision</t>
  </si>
  <si>
    <t>72</t>
  </si>
  <si>
    <t>Dental</t>
  </si>
  <si>
    <t>74</t>
  </si>
  <si>
    <t>Physicians</t>
  </si>
  <si>
    <t>75</t>
  </si>
  <si>
    <t>Nurse Practitioner</t>
  </si>
  <si>
    <t>81</t>
  </si>
  <si>
    <t>Hearing</t>
  </si>
  <si>
    <t>90</t>
  </si>
  <si>
    <t>Comp. Outpatient Rehab Facility</t>
  </si>
  <si>
    <t>92</t>
  </si>
  <si>
    <t>Psych Distinct Part Unit</t>
  </si>
  <si>
    <t>93</t>
  </si>
  <si>
    <t>Rehab Distinct Part Unit</t>
  </si>
  <si>
    <t>94</t>
  </si>
  <si>
    <t>Physician Assistant</t>
  </si>
  <si>
    <t>Subtotal: Mandatory Services</t>
  </si>
  <si>
    <t>03</t>
  </si>
  <si>
    <t>Mental Hospital</t>
  </si>
  <si>
    <t>04</t>
  </si>
  <si>
    <t>Renal Dialysis</t>
  </si>
  <si>
    <t>05</t>
  </si>
  <si>
    <t>Model Waiver 1</t>
  </si>
  <si>
    <t>07</t>
  </si>
  <si>
    <t>Model Waiver 2</t>
  </si>
  <si>
    <t>08</t>
  </si>
  <si>
    <t>Psychiatric Residential Treatment Facilities (PRTF)</t>
  </si>
  <si>
    <t>13</t>
  </si>
  <si>
    <t>Ambulatory Surgical</t>
  </si>
  <si>
    <t>15</t>
  </si>
  <si>
    <t>HANDS</t>
  </si>
  <si>
    <t>16</t>
  </si>
  <si>
    <t>Impact Plus</t>
  </si>
  <si>
    <t>17</t>
  </si>
  <si>
    <t>Specialized Children's Services Clinics</t>
  </si>
  <si>
    <t>20</t>
  </si>
  <si>
    <t>Targeted Case Mgmt. - Mentally Ill Adults</t>
  </si>
  <si>
    <t>21</t>
  </si>
  <si>
    <t>Targeted Case Mgmt. ‐ Emotionally Disturbed Child</t>
  </si>
  <si>
    <t>22</t>
  </si>
  <si>
    <t>Title V/DSS</t>
  </si>
  <si>
    <t>23</t>
  </si>
  <si>
    <t>School‐Based Services</t>
  </si>
  <si>
    <t>24</t>
  </si>
  <si>
    <t>Children with Special Health Care Needs</t>
  </si>
  <si>
    <t>28</t>
  </si>
  <si>
    <t>Targeted Case Management</t>
  </si>
  <si>
    <t>30</t>
  </si>
  <si>
    <t>Early Intervention ‐ First Steps</t>
  </si>
  <si>
    <t>33</t>
  </si>
  <si>
    <t>Skilled Nursing Home ‐ General</t>
  </si>
  <si>
    <t>35</t>
  </si>
  <si>
    <t>Chiropractor</t>
  </si>
  <si>
    <t>38</t>
  </si>
  <si>
    <t>Occupational Therapist</t>
  </si>
  <si>
    <t>42</t>
  </si>
  <si>
    <t>Community Mental Health Centers</t>
  </si>
  <si>
    <t>53</t>
  </si>
  <si>
    <t>Adult Day Care</t>
  </si>
  <si>
    <t>54</t>
  </si>
  <si>
    <t>Nurse Anesthetist</t>
  </si>
  <si>
    <t>55</t>
  </si>
  <si>
    <t>Hospice</t>
  </si>
  <si>
    <t>57</t>
  </si>
  <si>
    <t>Home Care Waiver</t>
  </si>
  <si>
    <t>59</t>
  </si>
  <si>
    <t>Personal Care Waiver</t>
  </si>
  <si>
    <t>64</t>
  </si>
  <si>
    <t>Pharmacy</t>
  </si>
  <si>
    <t>65</t>
  </si>
  <si>
    <t>MFP Transition</t>
  </si>
  <si>
    <t>66</t>
  </si>
  <si>
    <t>MFP Post‐Transition</t>
  </si>
  <si>
    <t>88</t>
  </si>
  <si>
    <t>Podiatry</t>
  </si>
  <si>
    <t>96</t>
  </si>
  <si>
    <t>Managed Care ‐ Physical Health</t>
  </si>
  <si>
    <t>97</t>
  </si>
  <si>
    <t>Managed Care ‐ Behavioral Health</t>
  </si>
  <si>
    <t>99</t>
  </si>
  <si>
    <t>Unknown Type</t>
  </si>
  <si>
    <t>Subtotal: Optional Services</t>
  </si>
  <si>
    <t>Total:  Mandatory and Optional Services</t>
  </si>
  <si>
    <t>Reinsurance</t>
  </si>
  <si>
    <t>Amount withheld to meet DOI Reserve Requirements</t>
  </si>
  <si>
    <t xml:space="preserve"> </t>
  </si>
  <si>
    <t>Any Distribution of Moneys Received or Retained in Excess of these Reserve Requirements</t>
  </si>
  <si>
    <t>Grand Total(Total Mandatory and Optional- Reinsurance)</t>
  </si>
  <si>
    <t>2023 Data</t>
  </si>
  <si>
    <r>
      <t>Amount withheld to meet DOI Reserve Requirements</t>
    </r>
    <r>
      <rPr>
        <vertAlign val="superscript"/>
        <sz val="9.35"/>
        <color theme="1"/>
        <rFont val="Calibri"/>
        <family val="2"/>
      </rPr>
      <t>1</t>
    </r>
  </si>
  <si>
    <r>
      <t>Any Distribution of Moneys Received or Retained in Excess of these Reserve Requirements</t>
    </r>
    <r>
      <rPr>
        <vertAlign val="superscript"/>
        <sz val="9.35"/>
        <color theme="1"/>
        <rFont val="Calibri"/>
        <family val="2"/>
      </rPr>
      <t>1</t>
    </r>
  </si>
  <si>
    <t>Pharmacy Rebates</t>
  </si>
  <si>
    <t>WellCare</t>
  </si>
  <si>
    <t>RE</t>
  </si>
  <si>
    <t>All MCOs</t>
  </si>
  <si>
    <t>ICF‐IDD</t>
  </si>
  <si>
    <t xml:space="preserve">TOTAL </t>
  </si>
  <si>
    <t>United Healthcare</t>
  </si>
  <si>
    <t>Passport by Molina</t>
  </si>
  <si>
    <t>Humana</t>
  </si>
  <si>
    <t>Anthem</t>
  </si>
  <si>
    <t>Aetna</t>
  </si>
  <si>
    <t># of Months</t>
  </si>
  <si>
    <t>Average Cost Per Eligible</t>
  </si>
  <si>
    <t>Monthly Eligibles:</t>
  </si>
  <si>
    <t>Monthly Average</t>
  </si>
  <si>
    <t>Reinsurance:</t>
  </si>
  <si>
    <t>Amount withheld to meet DOI Reserve Requirements:</t>
  </si>
  <si>
    <t>Any Distribution of Moneys Received or Retained in Excess of these Reserve Requirements:</t>
  </si>
  <si>
    <t>SFY 2026</t>
  </si>
  <si>
    <t>2026 Data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</si>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</sst>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9.35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0" fontId="1" fillId="2" borderId="7" xfId="3" applyFill="1" applyBorder="1"/>
    <xf numFmtId="164" fontId="4" fillId="0" borderId="9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" fillId="2" borderId="14" xfId="3" applyFill="1" applyBorder="1" applyAlignment="1">
      <alignment horizontal="center"/>
    </xf>
    <xf numFmtId="165" fontId="0" fillId="0" borderId="9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0" fontId="0" fillId="3" borderId="6" xfId="0" applyNumberFormat="1" applyFill="1" applyBorder="1" applyAlignment="1">
      <alignment horizontal="center" vertical="center"/>
    </xf>
    <xf numFmtId="165" fontId="0" fillId="3" borderId="8" xfId="0" applyNumberFormat="1" applyFill="1" applyBorder="1" applyAlignment="1">
      <alignment horizontal="center" vertical="center"/>
    </xf>
    <xf numFmtId="0" fontId="1" fillId="0" borderId="0" xfId="3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3" borderId="15" xfId="0" applyNumberFormat="1" applyFill="1" applyBorder="1" applyAlignment="1">
      <alignment horizontal="center" vertical="center"/>
    </xf>
    <xf numFmtId="165" fontId="0" fillId="3" borderId="16" xfId="0" applyNumberFormat="1" applyFill="1" applyBorder="1" applyAlignment="1">
      <alignment horizontal="center" vertical="center"/>
    </xf>
    <xf numFmtId="167" fontId="0" fillId="3" borderId="17" xfId="2" applyNumberFormat="1" applyFont="1" applyFill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0" fontId="1" fillId="2" borderId="15" xfId="3" applyFill="1" applyBorder="1"/>
    <xf numFmtId="10" fontId="0" fillId="3" borderId="17" xfId="0" applyNumberFormat="1" applyFill="1" applyBorder="1" applyAlignment="1">
      <alignment horizontal="center" vertical="center"/>
    </xf>
    <xf numFmtId="165" fontId="0" fillId="3" borderId="15" xfId="0" applyNumberFormat="1" applyFill="1" applyBorder="1" applyAlignment="1">
      <alignment horizontal="left" vertical="center"/>
    </xf>
    <xf numFmtId="0" fontId="1" fillId="4" borderId="1" xfId="3" applyFill="1" applyBorder="1" applyAlignment="1">
      <alignment horizontal="left" wrapText="1"/>
    </xf>
    <xf numFmtId="165" fontId="0" fillId="0" borderId="16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1" fillId="4" borderId="19" xfId="3" applyFill="1" applyBorder="1" applyAlignment="1">
      <alignment horizontal="left" wrapText="1"/>
    </xf>
    <xf numFmtId="165" fontId="0" fillId="0" borderId="20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0" fontId="1" fillId="2" borderId="7" xfId="3" applyFill="1" applyBorder="1" applyAlignment="1">
      <alignment horizontal="left" wrapText="1"/>
    </xf>
    <xf numFmtId="165" fontId="0" fillId="3" borderId="20" xfId="0" applyNumberFormat="1" applyFill="1" applyBorder="1" applyAlignment="1">
      <alignment horizontal="center" vertical="center"/>
    </xf>
    <xf numFmtId="165" fontId="0" fillId="3" borderId="21" xfId="0" applyNumberFormat="1" applyFill="1" applyBorder="1" applyAlignment="1">
      <alignment horizontal="center" vertical="center"/>
    </xf>
    <xf numFmtId="10" fontId="0" fillId="3" borderId="23" xfId="0" applyNumberFormat="1" applyFill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7" fillId="0" borderId="0" xfId="3" applyFont="1"/>
    <xf numFmtId="0" fontId="0" fillId="4" borderId="0" xfId="0" applyFill="1" applyAlignment="1">
      <alignment horizontal="left" vertical="center"/>
    </xf>
    <xf numFmtId="14" fontId="0" fillId="4" borderId="0" xfId="0" applyNumberFormat="1" applyFill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3" borderId="18" xfId="0" applyNumberFormat="1" applyFill="1" applyBorder="1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29" xfId="1" applyNumberFormat="1" applyFont="1" applyBorder="1" applyAlignment="1">
      <alignment horizontal="center" vertical="center"/>
    </xf>
    <xf numFmtId="0" fontId="4" fillId="2" borderId="28" xfId="3" applyFont="1" applyFill="1" applyBorder="1" applyAlignment="1">
      <alignment horizontal="center"/>
    </xf>
    <xf numFmtId="0" fontId="4" fillId="2" borderId="30" xfId="3" applyFont="1" applyFill="1" applyBorder="1" applyAlignment="1">
      <alignment horizontal="center"/>
    </xf>
    <xf numFmtId="165" fontId="0" fillId="0" borderId="9" xfId="0" applyNumberFormat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29" xfId="0" applyNumberFormat="1" applyBorder="1" applyAlignment="1">
      <alignment horizontal="right" vertical="center"/>
    </xf>
    <xf numFmtId="166" fontId="0" fillId="0" borderId="9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0" fillId="0" borderId="0" xfId="2" applyNumberFormat="1" applyFont="1" applyBorder="1" applyAlignment="1">
      <alignment horizontal="right" vertical="center"/>
    </xf>
    <xf numFmtId="166" fontId="0" fillId="0" borderId="2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165" fontId="4" fillId="5" borderId="15" xfId="0" applyNumberFormat="1" applyFont="1" applyFill="1" applyBorder="1" applyAlignment="1">
      <alignment horizontal="right" vertical="center"/>
    </xf>
    <xf numFmtId="165" fontId="4" fillId="5" borderId="16" xfId="0" applyNumberFormat="1" applyFont="1" applyFill="1" applyBorder="1" applyAlignment="1">
      <alignment horizontal="right" vertical="center"/>
    </xf>
    <xf numFmtId="165" fontId="4" fillId="5" borderId="18" xfId="0" applyNumberFormat="1" applyFont="1" applyFill="1" applyBorder="1" applyAlignment="1">
      <alignment horizontal="right" vertical="center"/>
    </xf>
    <xf numFmtId="165" fontId="4" fillId="5" borderId="27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5" borderId="27" xfId="3" applyFont="1" applyFill="1" applyBorder="1"/>
    <xf numFmtId="0" fontId="0" fillId="4" borderId="1" xfId="3" applyFont="1" applyFill="1" applyBorder="1" applyAlignment="1">
      <alignment wrapText="1"/>
    </xf>
    <xf numFmtId="0" fontId="0" fillId="4" borderId="4" xfId="3" applyFont="1" applyFill="1" applyBorder="1" applyAlignment="1">
      <alignment wrapText="1"/>
    </xf>
    <xf numFmtId="0" fontId="1" fillId="2" borderId="15" xfId="3" applyFill="1" applyBorder="1" applyAlignment="1">
      <alignment horizontal="left" wrapText="1"/>
    </xf>
    <xf numFmtId="0" fontId="1" fillId="4" borderId="35" xfId="3" applyFill="1" applyBorder="1" applyAlignment="1">
      <alignment horizontal="left" wrapText="1"/>
    </xf>
    <xf numFmtId="164" fontId="1" fillId="0" borderId="9" xfId="1" applyNumberFormat="1" applyFont="1" applyBorder="1" applyAlignment="1">
      <alignment horizontal="center" vertical="center" wrapText="1"/>
    </xf>
    <xf numFmtId="0" fontId="1" fillId="4" borderId="31" xfId="3" applyFill="1" applyBorder="1" applyAlignment="1">
      <alignment horizontal="left" wrapText="1"/>
    </xf>
    <xf numFmtId="0" fontId="1" fillId="4" borderId="4" xfId="3" applyFill="1" applyBorder="1" applyAlignment="1">
      <alignment horizontal="left" wrapText="1"/>
    </xf>
    <xf numFmtId="0" fontId="1" fillId="4" borderId="20" xfId="3" applyFill="1" applyBorder="1" applyAlignment="1">
      <alignment horizontal="left" wrapText="1"/>
    </xf>
    <xf numFmtId="0" fontId="1" fillId="2" borderId="20" xfId="3" applyFill="1" applyBorder="1" applyAlignment="1">
      <alignment horizontal="left" wrapText="1"/>
    </xf>
    <xf numFmtId="165" fontId="0" fillId="3" borderId="5" xfId="0" applyNumberFormat="1" applyFill="1" applyBorder="1" applyAlignment="1">
      <alignment horizontal="right" vertical="center"/>
    </xf>
    <xf numFmtId="165" fontId="0" fillId="3" borderId="16" xfId="0" applyNumberFormat="1" applyFill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165" fontId="0" fillId="0" borderId="11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5" fontId="0" fillId="3" borderId="4" xfId="0" applyNumberFormat="1" applyFill="1" applyBorder="1" applyAlignment="1">
      <alignment horizontal="right" vertical="center"/>
    </xf>
    <xf numFmtId="10" fontId="0" fillId="3" borderId="6" xfId="0" applyNumberFormat="1" applyFill="1" applyBorder="1" applyAlignment="1">
      <alignment horizontal="right" vertical="center"/>
    </xf>
    <xf numFmtId="165" fontId="0" fillId="3" borderId="8" xfId="0" applyNumberFormat="1" applyFill="1" applyBorder="1" applyAlignment="1">
      <alignment horizontal="right" vertical="center"/>
    </xf>
    <xf numFmtId="166" fontId="0" fillId="3" borderId="4" xfId="0" applyNumberFormat="1" applyFill="1" applyBorder="1" applyAlignment="1">
      <alignment horizontal="right" vertical="center"/>
    </xf>
    <xf numFmtId="166" fontId="0" fillId="3" borderId="5" xfId="0" applyNumberFormat="1" applyFill="1" applyBorder="1" applyAlignment="1">
      <alignment horizontal="right" vertical="center"/>
    </xf>
    <xf numFmtId="166" fontId="0" fillId="3" borderId="6" xfId="0" applyNumberFormat="1" applyFill="1" applyBorder="1" applyAlignment="1">
      <alignment horizontal="right" vertical="center"/>
    </xf>
    <xf numFmtId="166" fontId="0" fillId="3" borderId="8" xfId="0" applyNumberForma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65" fontId="0" fillId="3" borderId="15" xfId="0" applyNumberFormat="1" applyFill="1" applyBorder="1" applyAlignment="1">
      <alignment horizontal="right" vertical="center"/>
    </xf>
    <xf numFmtId="167" fontId="0" fillId="3" borderId="17" xfId="2" applyNumberFormat="1" applyFont="1" applyFill="1" applyBorder="1" applyAlignment="1">
      <alignment horizontal="right" vertical="center"/>
    </xf>
    <xf numFmtId="165" fontId="0" fillId="3" borderId="18" xfId="0" applyNumberFormat="1" applyFill="1" applyBorder="1" applyAlignment="1">
      <alignment horizontal="right" vertical="center"/>
    </xf>
    <xf numFmtId="166" fontId="0" fillId="3" borderId="15" xfId="0" applyNumberFormat="1" applyFill="1" applyBorder="1" applyAlignment="1">
      <alignment horizontal="right" vertical="center"/>
    </xf>
    <xf numFmtId="166" fontId="0" fillId="3" borderId="16" xfId="0" applyNumberFormat="1" applyFill="1" applyBorder="1" applyAlignment="1">
      <alignment horizontal="right" vertical="center"/>
    </xf>
    <xf numFmtId="166" fontId="0" fillId="3" borderId="18" xfId="0" applyNumberFormat="1" applyFill="1" applyBorder="1" applyAlignment="1">
      <alignment horizontal="right" vertical="center"/>
    </xf>
    <xf numFmtId="10" fontId="0" fillId="3" borderId="17" xfId="0" applyNumberFormat="1" applyFill="1" applyBorder="1" applyAlignment="1">
      <alignment horizontal="right" vertical="center"/>
    </xf>
    <xf numFmtId="166" fontId="0" fillId="3" borderId="17" xfId="0" applyNumberFormat="1" applyFill="1" applyBorder="1" applyAlignment="1">
      <alignment horizontal="right" vertical="center"/>
    </xf>
    <xf numFmtId="10" fontId="0" fillId="3" borderId="18" xfId="0" applyNumberFormat="1" applyFill="1" applyBorder="1" applyAlignment="1">
      <alignment horizontal="right" vertical="center"/>
    </xf>
    <xf numFmtId="10" fontId="0" fillId="0" borderId="18" xfId="0" applyNumberFormat="1" applyBorder="1" applyAlignment="1">
      <alignment horizontal="right" vertical="center"/>
    </xf>
    <xf numFmtId="10" fontId="0" fillId="0" borderId="22" xfId="0" applyNumberFormat="1" applyBorder="1" applyAlignment="1">
      <alignment horizontal="right" vertical="center"/>
    </xf>
    <xf numFmtId="165" fontId="0" fillId="3" borderId="20" xfId="0" applyNumberFormat="1" applyFill="1" applyBorder="1" applyAlignment="1">
      <alignment horizontal="right" vertical="center"/>
    </xf>
    <xf numFmtId="165" fontId="0" fillId="3" borderId="21" xfId="0" applyNumberFormat="1" applyFill="1" applyBorder="1" applyAlignment="1">
      <alignment horizontal="right" vertical="center"/>
    </xf>
    <xf numFmtId="10" fontId="0" fillId="3" borderId="23" xfId="0" applyNumberFormat="1" applyFill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 wrapText="1"/>
    </xf>
    <xf numFmtId="164" fontId="0" fillId="0" borderId="0" xfId="1" applyNumberFormat="1" applyFont="1" applyBorder="1" applyAlignment="1">
      <alignment horizontal="right" vertical="center"/>
    </xf>
    <xf numFmtId="164" fontId="4" fillId="0" borderId="12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7" fontId="4" fillId="0" borderId="0" xfId="0" applyNumberFormat="1" applyFont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0" fontId="0" fillId="3" borderId="16" xfId="0" applyNumberFormat="1" applyFill="1" applyBorder="1" applyAlignment="1">
      <alignment horizontal="right" vertical="center"/>
    </xf>
    <xf numFmtId="165" fontId="0" fillId="3" borderId="17" xfId="0" applyNumberFormat="1" applyFill="1" applyBorder="1" applyAlignment="1">
      <alignment horizontal="right" vertical="center"/>
    </xf>
    <xf numFmtId="10" fontId="0" fillId="0" borderId="3" xfId="0" applyNumberFormat="1" applyBorder="1" applyAlignment="1">
      <alignment horizontal="right" vertical="center"/>
    </xf>
    <xf numFmtId="10" fontId="0" fillId="0" borderId="34" xfId="0" applyNumberFormat="1" applyBorder="1" applyAlignment="1">
      <alignment horizontal="right" vertical="center"/>
    </xf>
    <xf numFmtId="166" fontId="0" fillId="0" borderId="22" xfId="0" applyNumberFormat="1" applyBorder="1" applyAlignment="1">
      <alignment horizontal="right" vertical="center"/>
    </xf>
    <xf numFmtId="164" fontId="0" fillId="0" borderId="11" xfId="1" applyNumberFormat="1" applyFont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 wrapText="1"/>
    </xf>
    <xf numFmtId="164" fontId="1" fillId="0" borderId="9" xfId="1" applyNumberFormat="1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right" vertical="center" wrapText="1"/>
    </xf>
    <xf numFmtId="17" fontId="4" fillId="0" borderId="13" xfId="0" applyNumberFormat="1" applyFont="1" applyBorder="1" applyAlignment="1">
      <alignment horizontal="right" vertical="center" wrapText="1"/>
    </xf>
    <xf numFmtId="10" fontId="0" fillId="0" borderId="0" xfId="0" applyNumberFormat="1" applyAlignment="1">
      <alignment horizontal="right" vertical="center"/>
    </xf>
    <xf numFmtId="0" fontId="0" fillId="0" borderId="22" xfId="0" applyBorder="1" applyAlignment="1">
      <alignment horizontal="right" vertical="center"/>
    </xf>
    <xf numFmtId="10" fontId="0" fillId="3" borderId="17" xfId="2" applyNumberFormat="1" applyFont="1" applyFill="1" applyBorder="1" applyAlignment="1">
      <alignment horizontal="right" vertical="center"/>
    </xf>
    <xf numFmtId="0" fontId="4" fillId="6" borderId="12" xfId="0" applyFont="1" applyFill="1" applyBorder="1" applyAlignment="1">
      <alignment horizontal="right" vertical="center" wrapText="1"/>
    </xf>
    <xf numFmtId="10" fontId="0" fillId="6" borderId="12" xfId="0" applyNumberFormat="1" applyFill="1" applyBorder="1" applyAlignment="1">
      <alignment horizontal="right" vertical="center"/>
    </xf>
    <xf numFmtId="10" fontId="0" fillId="3" borderId="5" xfId="2" applyNumberFormat="1" applyFont="1" applyFill="1" applyBorder="1" applyAlignment="1">
      <alignment horizontal="right" vertical="center"/>
    </xf>
    <xf numFmtId="10" fontId="0" fillId="3" borderId="16" xfId="2" applyNumberFormat="1" applyFont="1" applyFill="1" applyBorder="1" applyAlignment="1">
      <alignment horizontal="right" vertical="center"/>
    </xf>
    <xf numFmtId="10" fontId="0" fillId="0" borderId="0" xfId="2" applyNumberFormat="1" applyFont="1" applyAlignment="1">
      <alignment horizontal="right" vertical="center"/>
    </xf>
    <xf numFmtId="10" fontId="0" fillId="0" borderId="33" xfId="0" applyNumberFormat="1" applyBorder="1" applyAlignment="1">
      <alignment horizontal="right" vertical="center"/>
    </xf>
    <xf numFmtId="10" fontId="0" fillId="0" borderId="36" xfId="0" applyNumberFormat="1" applyBorder="1" applyAlignment="1">
      <alignment horizontal="right" vertical="center"/>
    </xf>
    <xf numFmtId="10" fontId="0" fillId="0" borderId="38" xfId="2" applyNumberFormat="1" applyFont="1" applyBorder="1" applyAlignment="1">
      <alignment horizontal="right" vertical="center"/>
    </xf>
    <xf numFmtId="10" fontId="4" fillId="0" borderId="12" xfId="2" applyNumberFormat="1" applyFont="1" applyBorder="1" applyAlignment="1">
      <alignment horizontal="right" vertical="center" wrapText="1"/>
    </xf>
    <xf numFmtId="10" fontId="0" fillId="3" borderId="22" xfId="0" applyNumberFormat="1" applyFill="1" applyBorder="1" applyAlignment="1">
      <alignment horizontal="right" vertical="center"/>
    </xf>
    <xf numFmtId="0" fontId="2" fillId="7" borderId="27" xfId="0" applyFont="1" applyFill="1" applyBorder="1" applyAlignment="1">
      <alignment horizontal="center" vertical="center" wrapText="1"/>
    </xf>
    <xf numFmtId="166" fontId="0" fillId="0" borderId="29" xfId="7" applyNumberFormat="1" applyFont="1" applyBorder="1" applyAlignment="1">
      <alignment horizontal="right" vertical="center"/>
    </xf>
    <xf numFmtId="166" fontId="4" fillId="5" borderId="27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 wrapText="1"/>
    </xf>
    <xf numFmtId="0" fontId="12" fillId="0" borderId="0" xfId="3" applyFont="1"/>
    <xf numFmtId="0" fontId="0" fillId="0" borderId="29" xfId="0" applyBorder="1"/>
    <xf numFmtId="0" fontId="1" fillId="0" borderId="29" xfId="3" applyBorder="1"/>
    <xf numFmtId="0" fontId="0" fillId="0" borderId="29" xfId="0" applyBorder="1" applyAlignment="1">
      <alignment horizontal="center" vertical="center"/>
    </xf>
    <xf numFmtId="165" fontId="4" fillId="5" borderId="27" xfId="0" applyNumberFormat="1" applyFont="1" applyFill="1" applyBorder="1" applyAlignment="1">
      <alignment horizontal="left" vertical="center"/>
    </xf>
    <xf numFmtId="0" fontId="10" fillId="0" borderId="0" xfId="3" applyFont="1" applyAlignment="1">
      <alignment horizontal="right"/>
    </xf>
    <xf numFmtId="17" fontId="0" fillId="0" borderId="29" xfId="0" applyNumberFormat="1" applyBorder="1" applyAlignment="1">
      <alignment horizontal="center" vertical="center" wrapText="1"/>
    </xf>
    <xf numFmtId="0" fontId="4" fillId="0" borderId="0" xfId="3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7" fontId="4" fillId="0" borderId="20" xfId="0" applyNumberFormat="1" applyFont="1" applyBorder="1" applyAlignment="1">
      <alignment horizontal="center" vertical="center" wrapText="1"/>
    </xf>
    <xf numFmtId="17" fontId="4" fillId="0" borderId="21" xfId="0" applyNumberFormat="1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center" vertical="center" wrapText="1"/>
    </xf>
    <xf numFmtId="17" fontId="4" fillId="0" borderId="30" xfId="0" applyNumberFormat="1" applyFont="1" applyBorder="1" applyAlignment="1">
      <alignment horizontal="center" vertical="center" wrapText="1"/>
    </xf>
    <xf numFmtId="164" fontId="0" fillId="4" borderId="0" xfId="1" applyNumberFormat="1" applyFont="1" applyFill="1" applyBorder="1" applyAlignment="1">
      <alignment horizontal="right" vertical="center"/>
    </xf>
    <xf numFmtId="164" fontId="0" fillId="4" borderId="11" xfId="1" applyNumberFormat="1" applyFont="1" applyFill="1" applyBorder="1" applyAlignment="1">
      <alignment horizontal="right" vertical="center"/>
    </xf>
    <xf numFmtId="165" fontId="0" fillId="4" borderId="0" xfId="0" applyNumberFormat="1" applyFill="1" applyAlignment="1">
      <alignment horizontal="right" vertical="center"/>
    </xf>
    <xf numFmtId="165" fontId="0" fillId="4" borderId="11" xfId="0" applyNumberFormat="1" applyFill="1" applyBorder="1" applyAlignment="1">
      <alignment horizontal="right" vertical="center"/>
    </xf>
    <xf numFmtId="165" fontId="0" fillId="4" borderId="15" xfId="0" applyNumberFormat="1" applyFill="1" applyBorder="1" applyAlignment="1">
      <alignment horizontal="right" vertical="center"/>
    </xf>
    <xf numFmtId="165" fontId="0" fillId="4" borderId="16" xfId="0" applyNumberFormat="1" applyFill="1" applyBorder="1" applyAlignment="1">
      <alignment horizontal="right" vertical="center"/>
    </xf>
    <xf numFmtId="165" fontId="0" fillId="4" borderId="20" xfId="0" applyNumberFormat="1" applyFill="1" applyBorder="1" applyAlignment="1">
      <alignment horizontal="right" vertical="center"/>
    </xf>
    <xf numFmtId="165" fontId="0" fillId="4" borderId="21" xfId="0" applyNumberFormat="1" applyFill="1" applyBorder="1" applyAlignment="1">
      <alignment horizontal="right" vertical="center"/>
    </xf>
    <xf numFmtId="166" fontId="0" fillId="4" borderId="1" xfId="0" applyNumberFormat="1" applyFill="1" applyBorder="1" applyAlignment="1">
      <alignment horizontal="right" vertical="center"/>
    </xf>
    <xf numFmtId="165" fontId="0" fillId="4" borderId="2" xfId="0" applyNumberFormat="1" applyFill="1" applyBorder="1" applyAlignment="1">
      <alignment horizontal="right" vertical="center"/>
    </xf>
    <xf numFmtId="166" fontId="0" fillId="4" borderId="24" xfId="0" applyNumberFormat="1" applyFill="1" applyBorder="1" applyAlignment="1">
      <alignment horizontal="right" vertical="center"/>
    </xf>
    <xf numFmtId="165" fontId="0" fillId="4" borderId="25" xfId="0" applyNumberFormat="1" applyFill="1" applyBorder="1" applyAlignment="1">
      <alignment horizontal="right" vertical="center"/>
    </xf>
    <xf numFmtId="0" fontId="0" fillId="4" borderId="19" xfId="0" applyFill="1" applyBorder="1" applyAlignment="1">
      <alignment horizontal="left" vertical="center"/>
    </xf>
    <xf numFmtId="166" fontId="0" fillId="4" borderId="20" xfId="0" applyNumberFormat="1" applyFill="1" applyBorder="1" applyAlignment="1">
      <alignment horizontal="right" vertical="center"/>
    </xf>
    <xf numFmtId="166" fontId="0" fillId="4" borderId="21" xfId="0" applyNumberFormat="1" applyFill="1" applyBorder="1" applyAlignment="1">
      <alignment horizontal="right" vertical="center"/>
    </xf>
    <xf numFmtId="165" fontId="0" fillId="4" borderId="31" xfId="0" applyNumberFormat="1" applyFill="1" applyBorder="1" applyAlignment="1">
      <alignment horizontal="right" vertical="center"/>
    </xf>
    <xf numFmtId="165" fontId="0" fillId="4" borderId="32" xfId="0" applyNumberFormat="1" applyFill="1" applyBorder="1" applyAlignment="1">
      <alignment horizontal="right" vertical="center"/>
    </xf>
    <xf numFmtId="165" fontId="0" fillId="4" borderId="35" xfId="0" applyNumberFormat="1" applyFill="1" applyBorder="1" applyAlignment="1">
      <alignment horizontal="right" vertical="center"/>
    </xf>
    <xf numFmtId="165" fontId="0" fillId="4" borderId="26" xfId="0" applyNumberFormat="1" applyFill="1" applyBorder="1" applyAlignment="1">
      <alignment horizontal="right" vertical="center"/>
    </xf>
    <xf numFmtId="165" fontId="0" fillId="4" borderId="19" xfId="0" applyNumberFormat="1" applyFill="1" applyBorder="1" applyAlignment="1">
      <alignment horizontal="right" vertical="center"/>
    </xf>
    <xf numFmtId="165" fontId="0" fillId="4" borderId="37" xfId="0" applyNumberFormat="1" applyFill="1" applyBorder="1" applyAlignment="1">
      <alignment horizontal="right" vertical="center"/>
    </xf>
    <xf numFmtId="14" fontId="0" fillId="0" borderId="0" xfId="0" applyNumberFormat="1" applyFill="1" applyAlignment="1">
      <alignment horizontal="left" vertical="center"/>
    </xf>
    <xf numFmtId="0" fontId="0" fillId="0" borderId="28" xfId="0" applyFill="1" applyBorder="1"/>
    <xf numFmtId="0" fontId="0" fillId="0" borderId="29" xfId="0" applyFill="1" applyBorder="1"/>
    <xf numFmtId="165" fontId="0" fillId="3" borderId="7" xfId="0" applyNumberFormat="1" applyFill="1" applyBorder="1" applyAlignment="1">
      <alignment horizontal="right" vertical="center"/>
    </xf>
    <xf numFmtId="165" fontId="0" fillId="3" borderId="6" xfId="0" applyNumberFormat="1" applyFill="1" applyBorder="1" applyAlignment="1">
      <alignment horizontal="right"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1" applyNumberFormat="1" applyFont="1" applyFill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right" vertical="center"/>
    </xf>
    <xf numFmtId="17" fontId="4" fillId="0" borderId="12" xfId="0" applyNumberFormat="1" applyFont="1" applyBorder="1" applyAlignment="1">
      <alignment horizontal="right" vertical="center" wrapText="1"/>
    </xf>
    <xf numFmtId="166" fontId="0" fillId="0" borderId="12" xfId="0" applyNumberFormat="1" applyBorder="1" applyAlignment="1">
      <alignment horizontal="right" vertical="center"/>
    </xf>
    <xf numFmtId="164" fontId="0" fillId="4" borderId="12" xfId="1" applyNumberFormat="1" applyFont="1" applyFill="1" applyBorder="1" applyAlignment="1">
      <alignment horizontal="right" vertical="center"/>
    </xf>
    <xf numFmtId="165" fontId="0" fillId="4" borderId="12" xfId="0" applyNumberFormat="1" applyFill="1" applyBorder="1" applyAlignment="1">
      <alignment horizontal="right" vertical="center"/>
    </xf>
    <xf numFmtId="164" fontId="0" fillId="8" borderId="11" xfId="1" applyNumberFormat="1" applyFont="1" applyFill="1" applyBorder="1" applyAlignment="1">
      <alignment horizontal="right" vertical="center"/>
    </xf>
    <xf numFmtId="165" fontId="0" fillId="8" borderId="11" xfId="0" applyNumberFormat="1" applyFill="1" applyBorder="1" applyAlignment="1">
      <alignment horizontal="right" vertical="center"/>
    </xf>
    <xf numFmtId="166" fontId="0" fillId="8" borderId="11" xfId="0" applyNumberFormat="1" applyFill="1" applyBorder="1" applyAlignment="1">
      <alignment horizontal="right" vertical="center"/>
    </xf>
    <xf numFmtId="17" fontId="4" fillId="0" borderId="12" xfId="0" applyNumberFormat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/>
    </xf>
    <xf numFmtId="14" fontId="0" fillId="4" borderId="0" xfId="0" applyNumberFormat="1" applyFill="1" applyAlignment="1">
      <alignment horizontal="left" vertical="center"/>
    </xf>
    <xf numFmtId="9" fontId="0" fillId="0" borderId="0" xfId="2" applyFont="1" applyAlignment="1">
      <alignment horizontal="right" vertical="center"/>
    </xf>
    <xf numFmtId="9" fontId="0" fillId="3" borderId="6" xfId="2" applyFont="1" applyFill="1" applyBorder="1" applyAlignment="1">
      <alignment horizontal="right" vertical="center"/>
    </xf>
    <xf numFmtId="9" fontId="0" fillId="3" borderId="17" xfId="2" applyFont="1" applyFill="1" applyBorder="1" applyAlignment="1">
      <alignment horizontal="right" vertical="center"/>
    </xf>
    <xf numFmtId="165" fontId="1" fillId="4" borderId="0" xfId="4" applyNumberFormat="1" applyFont="1" applyFill="1" applyBorder="1" applyAlignment="1">
      <alignment horizontal="right" vertical="center"/>
    </xf>
    <xf numFmtId="9" fontId="4" fillId="6" borderId="12" xfId="2" applyFont="1" applyFill="1" applyBorder="1" applyAlignment="1">
      <alignment horizontal="right" vertical="center" wrapText="1"/>
    </xf>
    <xf numFmtId="9" fontId="4" fillId="0" borderId="12" xfId="2" applyFont="1" applyBorder="1" applyAlignment="1">
      <alignment horizontal="right" vertical="center" wrapText="1"/>
    </xf>
    <xf numFmtId="14" fontId="0" fillId="0" borderId="0" xfId="0" applyNumberFormat="1" applyFill="1" applyAlignment="1">
      <alignment vertical="center"/>
    </xf>
    <xf numFmtId="0" fontId="2" fillId="7" borderId="4" xfId="3" applyFont="1" applyFill="1" applyBorder="1" applyAlignment="1">
      <alignment horizontal="center"/>
    </xf>
    <xf numFmtId="0" fontId="2" fillId="7" borderId="5" xfId="3" applyFont="1" applyFill="1" applyBorder="1" applyAlignment="1">
      <alignment horizontal="center"/>
    </xf>
    <xf numFmtId="0" fontId="2" fillId="7" borderId="8" xfId="3" applyFont="1" applyFill="1" applyBorder="1" applyAlignment="1">
      <alignment horizontal="center"/>
    </xf>
    <xf numFmtId="0" fontId="2" fillId="7" borderId="1" xfId="3" applyFont="1" applyFill="1" applyBorder="1" applyAlignment="1">
      <alignment horizontal="center"/>
    </xf>
    <xf numFmtId="0" fontId="2" fillId="7" borderId="2" xfId="3" applyFont="1" applyFill="1" applyBorder="1" applyAlignment="1">
      <alignment horizontal="center"/>
    </xf>
    <xf numFmtId="0" fontId="2" fillId="7" borderId="3" xfId="3" applyFont="1" applyFill="1" applyBorder="1" applyAlignment="1">
      <alignment horizontal="center"/>
    </xf>
    <xf numFmtId="0" fontId="1" fillId="2" borderId="1" xfId="3" applyFill="1" applyBorder="1" applyAlignment="1">
      <alignment horizontal="center"/>
    </xf>
    <xf numFmtId="0" fontId="1" fillId="2" borderId="2" xfId="3" applyFill="1" applyBorder="1" applyAlignment="1">
      <alignment horizontal="center"/>
    </xf>
    <xf numFmtId="0" fontId="1" fillId="2" borderId="3" xfId="3" applyFill="1" applyBorder="1" applyAlignment="1">
      <alignment horizontal="center"/>
    </xf>
    <xf numFmtId="0" fontId="1" fillId="2" borderId="4" xfId="3" applyFill="1" applyBorder="1" applyAlignment="1">
      <alignment horizontal="center"/>
    </xf>
    <xf numFmtId="0" fontId="1" fillId="2" borderId="5" xfId="3" applyFill="1" applyBorder="1" applyAlignment="1">
      <alignment horizontal="center"/>
    </xf>
    <xf numFmtId="0" fontId="1" fillId="2" borderId="6" xfId="3" applyFill="1" applyBorder="1" applyAlignment="1">
      <alignment horizontal="center"/>
    </xf>
    <xf numFmtId="0" fontId="1" fillId="2" borderId="7" xfId="3" applyFill="1" applyBorder="1" applyAlignment="1">
      <alignment horizontal="center"/>
    </xf>
    <xf numFmtId="0" fontId="1" fillId="2" borderId="8" xfId="3" applyFill="1" applyBorder="1" applyAlignment="1">
      <alignment horizontal="center"/>
    </xf>
    <xf numFmtId="0" fontId="0" fillId="2" borderId="7" xfId="3" applyFont="1" applyFill="1" applyBorder="1" applyAlignment="1">
      <alignment horizontal="center"/>
    </xf>
  </cellXfs>
  <cellStyles count="8">
    <cellStyle name="Comma" xfId="1" builtinId="3"/>
    <cellStyle name="Comma 2" xfId="4" xr:uid="{CE34B332-1450-4AC8-8F21-C91F1FA74434}"/>
    <cellStyle name="Currency" xfId="7" builtinId="4"/>
    <cellStyle name="Normal" xfId="0" builtinId="0"/>
    <cellStyle name="Normal 2" xfId="3" xr:uid="{7899C3F3-F4AD-49DE-AACC-27C15A72039C}"/>
    <cellStyle name="Percent" xfId="2" builtinId="5"/>
    <cellStyle name="Percent 2" xfId="5" xr:uid="{3D3A22CA-6B35-49C6-ACAA-E84D069BE0AC}"/>
    <cellStyle name="Percent 2 2" xfId="6" xr:uid="{7D912622-6D03-41B6-964B-E48527750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handshy\AppData\Local\Microsoft\Windows\Temporary%20Internet%20Files\Content.Outlook\S8KK5M8V\CF%20Summary_2015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.Bechtel\AppData\Local\Microsoft\Windows\INetCache\Content.Outlook\ZLFZHRU1\AE_CP-03_Quarterly%20Benefits%20Payment_Quarterly_2024Q4_20250131.xlsx" TargetMode="External"/><Relationship Id="rId1" Type="http://schemas.openxmlformats.org/officeDocument/2006/relationships/externalLinkPath" Target="file:///C:\Users\Steve.Bechtel\AppData\Local\Microsoft\Windows\INetCache\Content.Outlook\ZLFZHRU1\AE_CP-03_Quarterly%20Benefits%20Payment_Quarterly_2024Q4_2025013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dFinMgt\Fiscal%20Management\Bechtel\HB695%20Financial%20Reports\MCO%20LRC\MCO%20LRC%20-%20SFY%202025.xlsx" TargetMode="External"/><Relationship Id="rId1" Type="http://schemas.openxmlformats.org/officeDocument/2006/relationships/externalLinkPath" Target="MCO%20LRC%20-%20SFY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13external.chfs.ky.gov/sites/DMS/mcoreview/United%20Report%20Submissions/UH_CP-03_Quarterly%20Benefits%20Payment_Quarterly_2025Q3_20251031.xlsx" TargetMode="External"/><Relationship Id="rId1" Type="http://schemas.openxmlformats.org/officeDocument/2006/relationships/externalLinkPath" Target="https://sp13external.chfs.ky.gov/sites/DMS/mcoreview/United%20Report%20Submissions/UH_CP-03_Quarterly%20Benefits%20Payment_Quarterly_2025Q3_2025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nputs"/>
      <sheetName val="Jeff's_Model"/>
    </sheetNames>
    <sheetDataSet>
      <sheetData sheetId="0" refreshError="1"/>
      <sheetData sheetId="1" refreshError="1">
        <row r="2">
          <cell r="B2">
            <v>42036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"/>
      <sheetName val="QBP_KCHIP"/>
      <sheetName val="QBP_non_KCHIP"/>
      <sheetName val="Summary_Narrative"/>
      <sheetName val="Data Input - QBP Base Data"/>
    </sheetNames>
    <sheetDataSet>
      <sheetData sheetId="0" refreshError="1"/>
      <sheetData sheetId="1" refreshError="1"/>
      <sheetData sheetId="2" refreshError="1">
        <row r="12">
          <cell r="AB12" t="str">
            <v>2024 Data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RC Format"/>
      <sheetName val="Total MCO"/>
      <sheetName val="Aetna"/>
      <sheetName val="Anthem"/>
      <sheetName val="Humana"/>
      <sheetName val="Molina"/>
      <sheetName val="United"/>
      <sheetName val="Wellcare"/>
    </sheetNames>
    <sheetDataSet>
      <sheetData sheetId="0"/>
      <sheetData sheetId="1"/>
      <sheetData sheetId="2">
        <row r="17">
          <cell r="G17">
            <v>13816079.339999998</v>
          </cell>
        </row>
        <row r="96">
          <cell r="G96">
            <v>97132477.946666673</v>
          </cell>
        </row>
      </sheetData>
      <sheetData sheetId="3"/>
      <sheetData sheetId="4">
        <row r="17">
          <cell r="G17">
            <v>24865912.949999999</v>
          </cell>
        </row>
      </sheetData>
      <sheetData sheetId="5">
        <row r="17">
          <cell r="G17">
            <v>25470211.633333337</v>
          </cell>
        </row>
        <row r="96">
          <cell r="G96">
            <v>112500285.36666644</v>
          </cell>
        </row>
      </sheetData>
      <sheetData sheetId="6">
        <row r="17">
          <cell r="G17">
            <v>21402462.526666667</v>
          </cell>
        </row>
        <row r="96">
          <cell r="G96">
            <v>107358299.24666667</v>
          </cell>
        </row>
      </sheetData>
      <sheetData sheetId="7">
        <row r="17">
          <cell r="G17">
            <v>88003071.900000021</v>
          </cell>
        </row>
        <row r="96">
          <cell r="G96">
            <v>314023718.36999995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"/>
      <sheetName val="QBP_non_KCHIP"/>
      <sheetName val="QBP_KCHIP"/>
      <sheetName val="Summary_Narrative"/>
      <sheetName val="Data Input - QBP Base Data"/>
      <sheetName val="Specs"/>
    </sheetNames>
    <sheetDataSet>
      <sheetData sheetId="0"/>
      <sheetData sheetId="1"/>
      <sheetData sheetId="2"/>
      <sheetData sheetId="3">
        <row r="5">
          <cell r="C5">
            <v>45950</v>
          </cell>
        </row>
        <row r="6">
          <cell r="C6">
            <v>45658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8D0D-427B-4825-9188-0992A5637611}">
  <sheetPr>
    <pageSetUpPr fitToPage="1"/>
  </sheetPr>
  <dimension ref="A1:R93"/>
  <sheetViews>
    <sheetView tabSelected="1" workbookViewId="0">
      <selection activeCell="C5" sqref="C5"/>
    </sheetView>
  </sheetViews>
  <sheetFormatPr defaultColWidth="9.33203125" defaultRowHeight="14.4" x14ac:dyDescent="0.3"/>
  <cols>
    <col min="1" max="1" width="46.44140625" style="1" bestFit="1" customWidth="1"/>
    <col min="2" max="2" width="14.88671875" style="1" customWidth="1"/>
    <col min="3" max="13" width="13.88671875" style="1" customWidth="1"/>
    <col min="14" max="14" width="15.5546875" style="1" customWidth="1"/>
    <col min="15" max="15" width="2.109375" style="1" customWidth="1"/>
    <col min="16" max="16" width="13.88671875" style="1" customWidth="1"/>
    <col min="17" max="17" width="16.88671875" style="1" customWidth="1"/>
    <col min="18" max="19" width="13.88671875" style="1" customWidth="1"/>
    <col min="20" max="20" width="14.88671875" style="1" bestFit="1" customWidth="1"/>
    <col min="21" max="21" width="3.109375" style="1" customWidth="1"/>
    <col min="22" max="22" width="11.109375" style="1" bestFit="1" customWidth="1"/>
    <col min="23" max="23" width="13.88671875" style="1" customWidth="1"/>
    <col min="24" max="16384" width="9.33203125" style="1"/>
  </cols>
  <sheetData>
    <row r="1" spans="1:17" x14ac:dyDescent="0.3">
      <c r="A1" s="2" t="s">
        <v>0</v>
      </c>
    </row>
    <row r="2" spans="1:17" x14ac:dyDescent="0.3">
      <c r="A2" s="2" t="s">
        <v>1</v>
      </c>
      <c r="B2" s="1" t="s">
        <v>2</v>
      </c>
    </row>
    <row r="4" spans="1:17" x14ac:dyDescent="0.3">
      <c r="A4" s="68" t="s">
        <v>3</v>
      </c>
      <c r="B4" s="1" t="s">
        <v>166</v>
      </c>
    </row>
    <row r="5" spans="1:17" x14ac:dyDescent="0.3">
      <c r="A5" s="68" t="s">
        <v>5</v>
      </c>
      <c r="B5" s="3">
        <v>45839</v>
      </c>
    </row>
    <row r="6" spans="1:17" x14ac:dyDescent="0.3">
      <c r="A6" s="68" t="s">
        <v>6</v>
      </c>
      <c r="B6" s="3">
        <v>46203</v>
      </c>
    </row>
    <row r="7" spans="1:17" x14ac:dyDescent="0.3">
      <c r="A7" s="68"/>
      <c r="B7" s="3"/>
    </row>
    <row r="10" spans="1:17" ht="15" thickBot="1" x14ac:dyDescent="0.35"/>
    <row r="11" spans="1:17" x14ac:dyDescent="0.3">
      <c r="B11" s="230" t="s">
        <v>8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2"/>
      <c r="N11" s="73" t="s">
        <v>168</v>
      </c>
      <c r="O11" s="4"/>
    </row>
    <row r="12" spans="1:17" ht="15" thickBot="1" x14ac:dyDescent="0.35">
      <c r="B12" s="227" t="s">
        <v>11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9"/>
      <c r="N12" s="74" t="s">
        <v>181</v>
      </c>
      <c r="O12" s="4"/>
    </row>
    <row r="13" spans="1:17" x14ac:dyDescent="0.3">
      <c r="A13" s="5"/>
      <c r="B13" s="70">
        <v>45839</v>
      </c>
      <c r="C13" s="8">
        <v>45870</v>
      </c>
      <c r="D13" s="8">
        <v>45901</v>
      </c>
      <c r="E13" s="8">
        <v>45931</v>
      </c>
      <c r="F13" s="8">
        <v>45962</v>
      </c>
      <c r="G13" s="8">
        <v>45992</v>
      </c>
      <c r="H13" s="8">
        <v>46023</v>
      </c>
      <c r="I13" s="8">
        <v>46054</v>
      </c>
      <c r="J13" s="8">
        <v>46082</v>
      </c>
      <c r="K13" s="8">
        <v>46113</v>
      </c>
      <c r="L13" s="8">
        <v>46143</v>
      </c>
      <c r="M13" s="10">
        <v>46174</v>
      </c>
      <c r="N13" s="173" t="s">
        <v>177</v>
      </c>
      <c r="O13" s="8"/>
      <c r="P13" s="165" t="s">
        <v>174</v>
      </c>
    </row>
    <row r="14" spans="1:17" ht="15" thickBot="1" x14ac:dyDescent="0.35">
      <c r="A14" s="172" t="s">
        <v>176</v>
      </c>
      <c r="B14" s="71">
        <f>Aetna!I14+Anthem!I14+Humana!I14+Molina!I14+United!I14+Wellcare!I14</f>
        <v>1318249</v>
      </c>
      <c r="C14" s="15">
        <f>Aetna!J14+Anthem!J14+Humana!J14+Molina!J14+United!J14+Wellcare!J14</f>
        <v>1313153</v>
      </c>
      <c r="D14" s="15">
        <f>Aetna!K14+Anthem!K14+Humana!K14+Molina!K14+United!K14+Wellcare!K14</f>
        <v>1312519</v>
      </c>
      <c r="E14" s="15">
        <f>Aetna!L14+Anthem!L14+Humana!L14+Molina!L14+United!L14+Wellcare!L14</f>
        <v>1299986</v>
      </c>
      <c r="F14" s="15">
        <f>Aetna!M14+Anthem!M14+Humana!M14+Molina!M14+United!M14+Wellcare!M14</f>
        <v>1279110</v>
      </c>
      <c r="G14" s="15">
        <f>Aetna!N14+Anthem!N14+Humana!N14+Molina!N14+United!N14+Wellcare!N14</f>
        <v>1266234</v>
      </c>
      <c r="H14" s="15">
        <f>Aetna!O14+Anthem!O14+Humana!O14+Molina!O14+United!O14+Wellcare!O14</f>
        <v>0</v>
      </c>
      <c r="I14" s="15">
        <f>Aetna!P14+Anthem!P14+Humana!P14+Molina!P14+United!P14+Wellcare!P14</f>
        <v>0</v>
      </c>
      <c r="J14" s="15">
        <f>Aetna!Q14+Anthem!Q14+Humana!Q14+Molina!Q14+United!Q14+Wellcare!Q14</f>
        <v>0</v>
      </c>
      <c r="K14" s="15">
        <f>Aetna!R14+Anthem!R14+Humana!R14+Molina!R14+United!R14+Wellcare!R14</f>
        <v>0</v>
      </c>
      <c r="L14" s="15">
        <f>Aetna!S14+Anthem!S14+Humana!S14+Molina!S14+United!S14+Wellcare!S14</f>
        <v>0</v>
      </c>
      <c r="M14" s="17">
        <f>Aetna!U14+Anthem!T14+Humana!U14+Molina!U14+United!U14+Wellcare!U14</f>
        <v>6820014</v>
      </c>
      <c r="N14" s="72">
        <f>SUM(B14:M14)/P14</f>
        <v>2434877.5</v>
      </c>
      <c r="O14" s="18"/>
      <c r="P14" s="1">
        <v>6</v>
      </c>
      <c r="Q14" s="166"/>
    </row>
    <row r="15" spans="1:17" ht="29.4" thickBot="1" x14ac:dyDescent="0.35">
      <c r="A15" s="167" t="s">
        <v>20</v>
      </c>
      <c r="B15" s="1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8"/>
      <c r="N15" s="179"/>
      <c r="O15" s="8"/>
      <c r="P15" s="162" t="s">
        <v>175</v>
      </c>
      <c r="Q15" s="162" t="s">
        <v>12</v>
      </c>
    </row>
    <row r="16" spans="1:17" x14ac:dyDescent="0.3">
      <c r="A16" s="202" t="s">
        <v>22</v>
      </c>
      <c r="B16" s="75">
        <f>Aetna!I17+Anthem!I17+Humana!I17+Molina!I17+United!I17+Wellcare!I17</f>
        <v>206292393.36000001</v>
      </c>
      <c r="C16" s="76">
        <f>Aetna!J17+Anthem!J17+Humana!J17+Molina!J17+United!J17+Wellcare!J17</f>
        <v>156145185.50999999</v>
      </c>
      <c r="D16" s="76">
        <f>Aetna!K17+Anthem!K17+Humana!K17+Molina!K17+United!K17+Wellcare!K17</f>
        <v>158101280.94</v>
      </c>
      <c r="E16" s="76">
        <f>Aetna!L17+Anthem!L17+Humana!L17+Molina!L17+United!L17+Wellcare!L17</f>
        <v>158020538.89000002</v>
      </c>
      <c r="F16" s="76">
        <f>Aetna!M17+Anthem!M17+Humana!M17+Molina!M17+United!M17+Wellcare!M17</f>
        <v>186501274.88999999</v>
      </c>
      <c r="G16" s="76">
        <f>Aetna!N17+Anthem!N17+Humana!N17+Molina!N17+United!N17+Wellcare!N17</f>
        <v>161308898.75</v>
      </c>
      <c r="H16" s="76">
        <f>Aetna!O17+Anthem!O17+Humana!O17+Molina!O17+United!O17+Wellcare!O17</f>
        <v>0</v>
      </c>
      <c r="I16" s="76">
        <f>Aetna!P17+Anthem!P17+Humana!P17+Molina!P17+United!P17+Wellcare!P17</f>
        <v>0</v>
      </c>
      <c r="J16" s="76">
        <f>Aetna!Q17+Anthem!Q17+Humana!Q17+Molina!Q17+United!Q17+Wellcare!Q17</f>
        <v>0</v>
      </c>
      <c r="K16" s="76">
        <f>Aetna!R17+Anthem!R17+Humana!R17+Molina!R17+United!R17+Wellcare!R17</f>
        <v>0</v>
      </c>
      <c r="L16" s="76">
        <f>Aetna!S17+Anthem!S17+Humana!S17+Molina!S17+United!S17+Wellcare!S17</f>
        <v>0</v>
      </c>
      <c r="M16" s="104">
        <f>Aetna!U17+Anthem!T17+Humana!U17+Molina!U17+United!U17+Wellcare!U17</f>
        <v>888841478.68000007</v>
      </c>
      <c r="N16" s="77">
        <f>SUM(B16:M16)</f>
        <v>1915211051.02</v>
      </c>
      <c r="O16" s="24"/>
      <c r="P16" s="163">
        <f t="shared" ref="P16:P42" si="0">(N16/N$14)/P$14</f>
        <v>131.09564724987877</v>
      </c>
      <c r="Q16" s="77">
        <f t="shared" ref="Q16:Q42" si="1">N16/P$14</f>
        <v>319201841.83666664</v>
      </c>
    </row>
    <row r="17" spans="1:17" x14ac:dyDescent="0.3">
      <c r="A17" s="203" t="s">
        <v>24</v>
      </c>
      <c r="B17" s="75">
        <f>Aetna!I18+Anthem!I18+Humana!I18+Molina!I18+United!I18+Wellcare!I18</f>
        <v>148890123.87000027</v>
      </c>
      <c r="C17" s="76">
        <f>Aetna!J18+Anthem!J18+Humana!J18+Molina!J18+United!J18+Wellcare!J18</f>
        <v>142203530.42000026</v>
      </c>
      <c r="D17" s="76">
        <f>Aetna!K18+Anthem!K18+Humana!K18+Molina!K18+United!K18+Wellcare!K18</f>
        <v>147643145.25000012</v>
      </c>
      <c r="E17" s="76">
        <f>Aetna!L18+Anthem!L18+Humana!L18+Molina!L18+United!L18+Wellcare!L18</f>
        <v>153262766.90000004</v>
      </c>
      <c r="F17" s="76">
        <f>Aetna!M18+Anthem!M18+Humana!M18+Molina!M18+United!M18+Wellcare!M18</f>
        <v>138169676.54999998</v>
      </c>
      <c r="G17" s="76">
        <f>Aetna!N18+Anthem!N18+Humana!N18+Molina!N18+United!N18+Wellcare!N18</f>
        <v>152387778.27999994</v>
      </c>
      <c r="H17" s="76">
        <f>Aetna!O18+Anthem!O18+Humana!O18+Molina!O18+United!O18+Wellcare!O18</f>
        <v>0</v>
      </c>
      <c r="I17" s="76">
        <f>Aetna!P18+Anthem!P18+Humana!P18+Molina!P18+United!P18+Wellcare!P18</f>
        <v>0</v>
      </c>
      <c r="J17" s="76">
        <f>Aetna!Q18+Anthem!Q18+Humana!Q18+Molina!Q18+United!Q18+Wellcare!Q18</f>
        <v>0</v>
      </c>
      <c r="K17" s="76">
        <f>Aetna!R18+Anthem!R18+Humana!R18+Molina!R18+United!R18+Wellcare!R18</f>
        <v>0</v>
      </c>
      <c r="L17" s="76">
        <f>Aetna!S18+Anthem!S18+Humana!S18+Molina!S18+United!S18+Wellcare!S18</f>
        <v>0</v>
      </c>
      <c r="M17" s="104">
        <f>Aetna!U18+Anthem!T18+Humana!U18+Molina!U18+United!U18+Wellcare!U18</f>
        <v>749628306.65000057</v>
      </c>
      <c r="N17" s="77">
        <f t="shared" ref="N17:N42" si="2">SUM(B17:M17)</f>
        <v>1632185327.9200013</v>
      </c>
      <c r="O17" s="24"/>
      <c r="P17" s="163">
        <f t="shared" si="0"/>
        <v>111.72261766214804</v>
      </c>
      <c r="Q17" s="77">
        <f t="shared" si="1"/>
        <v>272030887.98666686</v>
      </c>
    </row>
    <row r="18" spans="1:17" x14ac:dyDescent="0.3">
      <c r="A18" s="203" t="s">
        <v>29</v>
      </c>
      <c r="B18" s="75">
        <f>Aetna!I21+Anthem!I21+Humana!I21+Molina!I21+United!I21+Wellcare!I21</f>
        <v>256293.67</v>
      </c>
      <c r="C18" s="76">
        <f>Aetna!J21+Anthem!J21+Humana!J21+Molina!J21+United!J21+Wellcare!J21</f>
        <v>237154.69999999998</v>
      </c>
      <c r="D18" s="76">
        <f>Aetna!K21+Anthem!K21+Humana!K21+Molina!K21+United!K21+Wellcare!K21</f>
        <v>291289.33</v>
      </c>
      <c r="E18" s="76">
        <f>Aetna!L21+Anthem!L21+Humana!L21+Molina!L21+United!L21+Wellcare!L21</f>
        <v>232404</v>
      </c>
      <c r="F18" s="76">
        <f>Aetna!M21+Anthem!M21+Humana!M21+Molina!M21+United!M21+Wellcare!M21</f>
        <v>239053.11000000002</v>
      </c>
      <c r="G18" s="76">
        <f>Aetna!N21+Anthem!N21+Humana!N21+Molina!N21+United!N21+Wellcare!N21</f>
        <v>281229.79000000004</v>
      </c>
      <c r="H18" s="76">
        <f>Aetna!O21+Anthem!O21+Humana!O21+Molina!O21+United!O21+Wellcare!O21</f>
        <v>0</v>
      </c>
      <c r="I18" s="76">
        <f>Aetna!P21+Anthem!P21+Humana!P21+Molina!P21+United!P21+Wellcare!P21</f>
        <v>0</v>
      </c>
      <c r="J18" s="76">
        <f>Aetna!Q21+Anthem!Q21+Humana!Q21+Molina!Q21+United!Q21+Wellcare!Q21</f>
        <v>0</v>
      </c>
      <c r="K18" s="76">
        <f>Aetna!R21+Anthem!R21+Humana!R21+Molina!R21+United!R21+Wellcare!R21</f>
        <v>0</v>
      </c>
      <c r="L18" s="76">
        <f>Aetna!S21+Anthem!S21+Humana!S21+Molina!S21+United!S21+Wellcare!S21</f>
        <v>0</v>
      </c>
      <c r="M18" s="104">
        <f>Aetna!U21+Anthem!T21+Humana!U21+Molina!U21+United!U21+Wellcare!U21</f>
        <v>825584.33999999985</v>
      </c>
      <c r="N18" s="77">
        <f t="shared" si="2"/>
        <v>2363008.94</v>
      </c>
      <c r="O18" s="24"/>
      <c r="P18" s="163">
        <f t="shared" si="0"/>
        <v>0.16174728434318905</v>
      </c>
      <c r="Q18" s="77">
        <f t="shared" si="1"/>
        <v>393834.8233333333</v>
      </c>
    </row>
    <row r="19" spans="1:17" x14ac:dyDescent="0.3">
      <c r="A19" s="203" t="s">
        <v>33</v>
      </c>
      <c r="B19" s="75">
        <f>Aetna!I23+Anthem!I23+Humana!I23+Molina!I23+United!I23+Wellcare!I23</f>
        <v>8352518.0700000003</v>
      </c>
      <c r="C19" s="76">
        <f>Aetna!J23+Anthem!J23+Humana!J23+Molina!J23+United!J23+Wellcare!J23</f>
        <v>6772000.9500000011</v>
      </c>
      <c r="D19" s="76">
        <f>Aetna!K23+Anthem!K23+Humana!K23+Molina!K23+United!K23+Wellcare!K23</f>
        <v>8292332.7399999984</v>
      </c>
      <c r="E19" s="76">
        <f>Aetna!L23+Anthem!L23+Humana!L23+Molina!L23+United!L23+Wellcare!L23</f>
        <v>7514639.5199999996</v>
      </c>
      <c r="F19" s="76">
        <f>Aetna!M23+Anthem!M23+Humana!M23+Molina!M23+United!M23+Wellcare!M23</f>
        <v>7195679.7800000012</v>
      </c>
      <c r="G19" s="76">
        <f>Aetna!N23+Anthem!N23+Humana!N23+Molina!N23+United!N23+Wellcare!N23</f>
        <v>8780069.4700000007</v>
      </c>
      <c r="H19" s="76">
        <f>Aetna!O23+Anthem!O23+Humana!O23+Molina!O23+United!O23+Wellcare!O23</f>
        <v>0</v>
      </c>
      <c r="I19" s="76">
        <f>Aetna!P23+Anthem!P23+Humana!P23+Molina!P23+United!P23+Wellcare!P23</f>
        <v>0</v>
      </c>
      <c r="J19" s="76">
        <f>Aetna!Q23+Anthem!Q23+Humana!Q23+Molina!Q23+United!Q23+Wellcare!Q23</f>
        <v>0</v>
      </c>
      <c r="K19" s="76">
        <f>Aetna!R23+Anthem!R23+Humana!R23+Molina!R23+United!R23+Wellcare!R23</f>
        <v>0</v>
      </c>
      <c r="L19" s="76">
        <f>Aetna!S23+Anthem!S23+Humana!S23+Molina!S23+United!S23+Wellcare!S23</f>
        <v>0</v>
      </c>
      <c r="M19" s="104">
        <f>Aetna!U23+Anthem!T23+Humana!U23+Molina!U23+United!U23+Wellcare!U23</f>
        <v>43407567.489999995</v>
      </c>
      <c r="N19" s="77">
        <f t="shared" si="2"/>
        <v>90314808.019999996</v>
      </c>
      <c r="O19" s="24"/>
      <c r="P19" s="163">
        <f t="shared" si="0"/>
        <v>6.182022710930358</v>
      </c>
      <c r="Q19" s="77">
        <f t="shared" si="1"/>
        <v>15052468.003333332</v>
      </c>
    </row>
    <row r="20" spans="1:17" x14ac:dyDescent="0.3">
      <c r="A20" s="203" t="s">
        <v>35</v>
      </c>
      <c r="B20" s="75">
        <f>Aetna!I24+Anthem!I24+Humana!I24+Molina!I24+United!I24+Wellcare!I24</f>
        <v>11256100.720000001</v>
      </c>
      <c r="C20" s="76">
        <f>Aetna!J24+Anthem!J24+Humana!J24+Molina!J24+United!J24+Wellcare!J24</f>
        <v>13058920.66</v>
      </c>
      <c r="D20" s="76">
        <f>Aetna!K24+Anthem!K24+Humana!K24+Molina!K24+United!K24+Wellcare!K24</f>
        <v>15958071.580000002</v>
      </c>
      <c r="E20" s="76">
        <f>Aetna!L24+Anthem!L24+Humana!L24+Molina!L24+United!L24+Wellcare!L24</f>
        <v>14118699.110000001</v>
      </c>
      <c r="F20" s="76">
        <f>Aetna!M24+Anthem!M24+Humana!M24+Molina!M24+United!M24+Wellcare!M24</f>
        <v>13260531.439999998</v>
      </c>
      <c r="G20" s="76">
        <f>Aetna!N24+Anthem!N24+Humana!N24+Molina!N24+United!N24+Wellcare!N24</f>
        <v>12250944.119999999</v>
      </c>
      <c r="H20" s="76">
        <f>Aetna!O24+Anthem!O24+Humana!O24+Molina!O24+United!O24+Wellcare!O24</f>
        <v>0</v>
      </c>
      <c r="I20" s="76">
        <f>Aetna!P24+Anthem!P24+Humana!P24+Molina!P24+United!P24+Wellcare!P24</f>
        <v>0</v>
      </c>
      <c r="J20" s="76">
        <f>Aetna!Q24+Anthem!Q24+Humana!Q24+Molina!Q24+United!Q24+Wellcare!Q24</f>
        <v>0</v>
      </c>
      <c r="K20" s="76">
        <f>Aetna!R24+Anthem!R24+Humana!R24+Molina!R24+United!R24+Wellcare!R24</f>
        <v>0</v>
      </c>
      <c r="L20" s="76">
        <f>Aetna!S24+Anthem!S24+Humana!S24+Molina!S24+United!S24+Wellcare!S24</f>
        <v>0</v>
      </c>
      <c r="M20" s="104">
        <f>Aetna!U24+Anthem!T24+Humana!U24+Molina!U24+United!U24+Wellcare!U24</f>
        <v>26143793.899999999</v>
      </c>
      <c r="N20" s="77">
        <f t="shared" si="2"/>
        <v>106047061.53</v>
      </c>
      <c r="O20" s="24"/>
      <c r="P20" s="163">
        <f t="shared" si="0"/>
        <v>7.2588909524195779</v>
      </c>
      <c r="Q20" s="77">
        <f t="shared" si="1"/>
        <v>17674510.254999999</v>
      </c>
    </row>
    <row r="21" spans="1:17" x14ac:dyDescent="0.3">
      <c r="A21" s="168" t="s">
        <v>39</v>
      </c>
      <c r="B21" s="75">
        <f>Aetna!I26+Anthem!I26+Humana!I26+Molina!I26+United!I26+Wellcare!I26</f>
        <v>1109952.58</v>
      </c>
      <c r="C21" s="76">
        <f>Aetna!J26+Anthem!J26+Humana!J26+Molina!J26+United!J26+Wellcare!J26</f>
        <v>1112446.6800000002</v>
      </c>
      <c r="D21" s="76">
        <f>Aetna!K26+Anthem!K26+Humana!K26+Molina!K26+United!K26+Wellcare!K26</f>
        <v>1046229.7500000001</v>
      </c>
      <c r="E21" s="76">
        <f>Aetna!L26+Anthem!L26+Humana!L26+Molina!L26+United!L26+Wellcare!L26</f>
        <v>1105189.8199999998</v>
      </c>
      <c r="F21" s="76">
        <f>Aetna!M26+Anthem!M26+Humana!M26+Molina!M26+United!M26+Wellcare!M26</f>
        <v>1070976.3999999999</v>
      </c>
      <c r="G21" s="76">
        <f>Aetna!N26+Anthem!N26+Humana!N26+Molina!N26+United!N26+Wellcare!N26</f>
        <v>954901.31</v>
      </c>
      <c r="H21" s="76">
        <f>Aetna!O26+Anthem!O26+Humana!O26+Molina!O26+United!O26+Wellcare!O26</f>
        <v>0</v>
      </c>
      <c r="I21" s="76">
        <f>Aetna!P26+Anthem!P26+Humana!P26+Molina!P26+United!P26+Wellcare!P26</f>
        <v>0</v>
      </c>
      <c r="J21" s="76">
        <f>Aetna!Q26+Anthem!Q26+Humana!Q26+Molina!Q26+United!Q26+Wellcare!Q26</f>
        <v>0</v>
      </c>
      <c r="K21" s="76">
        <f>Aetna!R26+Anthem!R26+Humana!R26+Molina!R26+United!R26+Wellcare!R26</f>
        <v>0</v>
      </c>
      <c r="L21" s="76">
        <f>Aetna!S26+Anthem!S26+Humana!S26+Molina!S26+United!S26+Wellcare!S26</f>
        <v>0</v>
      </c>
      <c r="M21" s="104">
        <f>Aetna!U26+Anthem!T26+Humana!U26+Molina!U26+United!U26+Wellcare!U26</f>
        <v>5417755.3199999994</v>
      </c>
      <c r="N21" s="77">
        <f t="shared" si="2"/>
        <v>11817451.859999999</v>
      </c>
      <c r="O21" s="24"/>
      <c r="P21" s="163">
        <f t="shared" si="0"/>
        <v>0.80890119112768499</v>
      </c>
      <c r="Q21" s="77">
        <f t="shared" si="1"/>
        <v>1969575.3099999998</v>
      </c>
    </row>
    <row r="22" spans="1:17" x14ac:dyDescent="0.3">
      <c r="A22" s="168" t="s">
        <v>41</v>
      </c>
      <c r="B22" s="75">
        <f>Aetna!I27+Anthem!I27+Humana!I27+Molina!I27+United!I27+Wellcare!I27</f>
        <v>494235.29000000004</v>
      </c>
      <c r="C22" s="76">
        <f>Aetna!J27+Anthem!J27+Humana!J27+Molina!J27+United!J27+Wellcare!J27</f>
        <v>447673.93</v>
      </c>
      <c r="D22" s="76">
        <f>Aetna!K27+Anthem!K27+Humana!K27+Molina!K27+United!K27+Wellcare!K27</f>
        <v>537308.11</v>
      </c>
      <c r="E22" s="76">
        <f>Aetna!L27+Anthem!L27+Humana!L27+Molina!L27+United!L27+Wellcare!L27</f>
        <v>480369.33</v>
      </c>
      <c r="F22" s="76">
        <f>Aetna!M27+Anthem!M27+Humana!M27+Molina!M27+United!M27+Wellcare!M27</f>
        <v>525024.42000000004</v>
      </c>
      <c r="G22" s="76">
        <f>Aetna!N27+Anthem!N27+Humana!N27+Molina!N27+United!N27+Wellcare!N27</f>
        <v>504616.45</v>
      </c>
      <c r="H22" s="76">
        <f>Aetna!O27+Anthem!O27+Humana!O27+Molina!O27+United!O27+Wellcare!O27</f>
        <v>0</v>
      </c>
      <c r="I22" s="76">
        <f>Aetna!P27+Anthem!P27+Humana!P27+Molina!P27+United!P27+Wellcare!P27</f>
        <v>0</v>
      </c>
      <c r="J22" s="76">
        <f>Aetna!Q27+Anthem!Q27+Humana!Q27+Molina!Q27+United!Q27+Wellcare!Q27</f>
        <v>0</v>
      </c>
      <c r="K22" s="76">
        <f>Aetna!R27+Anthem!R27+Humana!R27+Molina!R27+United!R27+Wellcare!R27</f>
        <v>0</v>
      </c>
      <c r="L22" s="76">
        <f>Aetna!S27+Anthem!S27+Humana!S27+Molina!S27+United!S27+Wellcare!S27</f>
        <v>0</v>
      </c>
      <c r="M22" s="104">
        <f>Aetna!U27+Anthem!T27+Humana!U27+Molina!U27+United!U27+Wellcare!U27</f>
        <v>1886835.71</v>
      </c>
      <c r="N22" s="77">
        <f t="shared" si="2"/>
        <v>4876063.24</v>
      </c>
      <c r="O22" s="24"/>
      <c r="P22" s="81">
        <f t="shared" si="0"/>
        <v>0.3337651305524269</v>
      </c>
      <c r="Q22" s="77">
        <f t="shared" si="1"/>
        <v>812677.20666666667</v>
      </c>
    </row>
    <row r="23" spans="1:17" x14ac:dyDescent="0.3">
      <c r="A23" s="168" t="s">
        <v>43</v>
      </c>
      <c r="B23" s="75">
        <f>Aetna!I28+Anthem!I28+Humana!I28+Molina!I28+United!I28+Wellcare!I28</f>
        <v>10801432.01</v>
      </c>
      <c r="C23" s="76">
        <f>Aetna!J28+Anthem!J28+Humana!J28+Molina!J28+United!J28+Wellcare!J28</f>
        <v>10053840.539999999</v>
      </c>
      <c r="D23" s="76">
        <f>Aetna!K28+Anthem!K28+Humana!K28+Molina!K28+United!K28+Wellcare!K28</f>
        <v>10632761.43</v>
      </c>
      <c r="E23" s="76">
        <f>Aetna!L28+Anthem!L28+Humana!L28+Molina!L28+United!L28+Wellcare!L28</f>
        <v>10247553.09</v>
      </c>
      <c r="F23" s="76">
        <f>Aetna!M28+Anthem!M28+Humana!M28+Molina!M28+United!M28+Wellcare!M28</f>
        <v>9862410.2599999998</v>
      </c>
      <c r="G23" s="76">
        <f>Aetna!N28+Anthem!N28+Humana!N28+Molina!N28+United!N28+Wellcare!N28</f>
        <v>11134772.82</v>
      </c>
      <c r="H23" s="76">
        <f>Aetna!O28+Anthem!O28+Humana!O28+Molina!O28+United!O28+Wellcare!O28</f>
        <v>0</v>
      </c>
      <c r="I23" s="76">
        <f>Aetna!P28+Anthem!P28+Humana!P28+Molina!P28+United!P28+Wellcare!P28</f>
        <v>0</v>
      </c>
      <c r="J23" s="76">
        <f>Aetna!Q28+Anthem!Q28+Humana!Q28+Molina!Q28+United!Q28+Wellcare!Q28</f>
        <v>0</v>
      </c>
      <c r="K23" s="76">
        <f>Aetna!R28+Anthem!R28+Humana!R28+Molina!R28+United!R28+Wellcare!R28</f>
        <v>0</v>
      </c>
      <c r="L23" s="76">
        <f>Aetna!S28+Anthem!S28+Humana!S28+Molina!S28+United!S28+Wellcare!S28</f>
        <v>0</v>
      </c>
      <c r="M23" s="104">
        <f>Aetna!U28+Anthem!T28+Humana!U28+Molina!U28+United!U28+Wellcare!U28</f>
        <v>53453899.230000004</v>
      </c>
      <c r="N23" s="77">
        <f t="shared" si="2"/>
        <v>116186669.38</v>
      </c>
      <c r="O23" s="24"/>
      <c r="P23" s="81">
        <f t="shared" si="0"/>
        <v>7.9529442021895003</v>
      </c>
      <c r="Q23" s="77">
        <f t="shared" si="1"/>
        <v>19364444.896666665</v>
      </c>
    </row>
    <row r="24" spans="1:17" x14ac:dyDescent="0.3">
      <c r="A24" s="168" t="s">
        <v>45</v>
      </c>
      <c r="B24" s="75">
        <f>Aetna!I29+Anthem!I29+Humana!I29+Molina!I29+United!I29+Wellcare!I29</f>
        <v>3696417.97</v>
      </c>
      <c r="C24" s="76">
        <f>Aetna!J29+Anthem!J29+Humana!J29+Molina!J29+United!J29+Wellcare!J29</f>
        <v>3491940.86</v>
      </c>
      <c r="D24" s="76">
        <f>Aetna!K29+Anthem!K29+Humana!K29+Molina!K29+United!K29+Wellcare!K29</f>
        <v>4340852.0199999996</v>
      </c>
      <c r="E24" s="76">
        <f>Aetna!L29+Anthem!L29+Humana!L29+Molina!L29+United!L29+Wellcare!L29</f>
        <v>4637738.5999999996</v>
      </c>
      <c r="F24" s="76">
        <f>Aetna!M29+Anthem!M29+Humana!M29+Molina!M29+United!M29+Wellcare!M29</f>
        <v>5044916.9800000004</v>
      </c>
      <c r="G24" s="76">
        <f>Aetna!N29+Anthem!N29+Humana!N29+Molina!N29+United!N29+Wellcare!N29</f>
        <v>3107829.17</v>
      </c>
      <c r="H24" s="76">
        <f>Aetna!O29+Anthem!O29+Humana!O29+Molina!O29+United!O29+Wellcare!O29</f>
        <v>0</v>
      </c>
      <c r="I24" s="76">
        <f>Aetna!P29+Anthem!P29+Humana!P29+Molina!P29+United!P29+Wellcare!P29</f>
        <v>0</v>
      </c>
      <c r="J24" s="76">
        <f>Aetna!Q29+Anthem!Q29+Humana!Q29+Molina!Q29+United!Q29+Wellcare!Q29</f>
        <v>0</v>
      </c>
      <c r="K24" s="76">
        <f>Aetna!R29+Anthem!R29+Humana!R29+Molina!R29+United!R29+Wellcare!R29</f>
        <v>0</v>
      </c>
      <c r="L24" s="76">
        <f>Aetna!S29+Anthem!S29+Humana!S29+Molina!S29+United!S29+Wellcare!S29</f>
        <v>0</v>
      </c>
      <c r="M24" s="104">
        <f>Aetna!U29+Anthem!T29+Humana!U29+Molina!U29+United!U29+Wellcare!U29</f>
        <v>24169721.339999996</v>
      </c>
      <c r="N24" s="77">
        <f t="shared" si="2"/>
        <v>48489416.939999998</v>
      </c>
      <c r="O24" s="24"/>
      <c r="P24" s="81">
        <f t="shared" si="0"/>
        <v>3.3190866850591045</v>
      </c>
      <c r="Q24" s="77">
        <f t="shared" si="1"/>
        <v>8081569.4899999993</v>
      </c>
    </row>
    <row r="25" spans="1:17" x14ac:dyDescent="0.3">
      <c r="A25" s="168" t="s">
        <v>47</v>
      </c>
      <c r="B25" s="75">
        <f>Aetna!I30+Anthem!I30+Humana!I30+Molina!I30+United!I30+Wellcare!I30</f>
        <v>4748069.18</v>
      </c>
      <c r="C25" s="76">
        <f>Aetna!J30+Anthem!J30+Humana!J30+Molina!J30+United!J30+Wellcare!J30</f>
        <v>4784223.4800000004</v>
      </c>
      <c r="D25" s="76">
        <f>Aetna!K30+Anthem!K30+Humana!K30+Molina!K30+United!K30+Wellcare!K30</f>
        <v>5520435.3899999997</v>
      </c>
      <c r="E25" s="76">
        <f>Aetna!L30+Anthem!L30+Humana!L30+Molina!L30+United!L30+Wellcare!L30</f>
        <v>5845853.9199999999</v>
      </c>
      <c r="F25" s="76">
        <f>Aetna!M30+Anthem!M30+Humana!M30+Molina!M30+United!M30+Wellcare!M30</f>
        <v>6211364.4299999997</v>
      </c>
      <c r="G25" s="76">
        <f>Aetna!N30+Anthem!N30+Humana!N30+Molina!N30+United!N30+Wellcare!N30</f>
        <v>5961290.8900000006</v>
      </c>
      <c r="H25" s="76">
        <f>Aetna!O30+Anthem!O30+Humana!O30+Molina!O30+United!O30+Wellcare!O30</f>
        <v>0</v>
      </c>
      <c r="I25" s="76">
        <f>Aetna!P30+Anthem!P30+Humana!P30+Molina!P30+United!P30+Wellcare!P30</f>
        <v>0</v>
      </c>
      <c r="J25" s="76">
        <f>Aetna!Q30+Anthem!Q30+Humana!Q30+Molina!Q30+United!Q30+Wellcare!Q30</f>
        <v>0</v>
      </c>
      <c r="K25" s="76">
        <f>Aetna!R30+Anthem!R30+Humana!R30+Molina!R30+United!R30+Wellcare!R30</f>
        <v>0</v>
      </c>
      <c r="L25" s="76">
        <f>Aetna!S30+Anthem!S30+Humana!S30+Molina!S30+United!S30+Wellcare!S30</f>
        <v>0</v>
      </c>
      <c r="M25" s="104">
        <f>Aetna!U30+Anthem!T30+Humana!U30+Molina!U30+United!U30+Wellcare!U30</f>
        <v>32999773.199999999</v>
      </c>
      <c r="N25" s="77">
        <f t="shared" si="2"/>
        <v>66071010.489999995</v>
      </c>
      <c r="O25" s="24"/>
      <c r="P25" s="81">
        <f t="shared" si="0"/>
        <v>4.5225417219825905</v>
      </c>
      <c r="Q25" s="77">
        <f t="shared" si="1"/>
        <v>11011835.081666665</v>
      </c>
    </row>
    <row r="26" spans="1:17" x14ac:dyDescent="0.3">
      <c r="A26" s="168" t="s">
        <v>49</v>
      </c>
      <c r="B26" s="75">
        <f>Aetna!I31+Anthem!I31+Humana!I31+Molina!I31+United!I31+Wellcare!I31</f>
        <v>0</v>
      </c>
      <c r="C26" s="76">
        <f>Aetna!J31+Anthem!J31+Humana!J31+Molina!J31+United!J31+Wellcare!J31</f>
        <v>0</v>
      </c>
      <c r="D26" s="76">
        <f>Aetna!K31+Anthem!K31+Humana!K31+Molina!K31+United!K31+Wellcare!K31</f>
        <v>0</v>
      </c>
      <c r="E26" s="76">
        <f>Aetna!L31+Anthem!L31+Humana!L31+Molina!L31+United!L31+Wellcare!L31</f>
        <v>0</v>
      </c>
      <c r="F26" s="76">
        <f>Aetna!M31+Anthem!M31+Humana!M31+Molina!M31+United!M31+Wellcare!M31</f>
        <v>0</v>
      </c>
      <c r="G26" s="76">
        <f>Aetna!N31+Anthem!N31+Humana!N31+Molina!N31+United!N31+Wellcare!N31</f>
        <v>-171.22</v>
      </c>
      <c r="H26" s="76">
        <f>Aetna!O31+Anthem!O31+Humana!O31+Molina!O31+United!O31+Wellcare!O31</f>
        <v>0</v>
      </c>
      <c r="I26" s="76">
        <f>Aetna!P31+Anthem!P31+Humana!P31+Molina!P31+United!P31+Wellcare!P31</f>
        <v>0</v>
      </c>
      <c r="J26" s="76">
        <f>Aetna!Q31+Anthem!Q31+Humana!Q31+Molina!Q31+United!Q31+Wellcare!Q31</f>
        <v>0</v>
      </c>
      <c r="K26" s="76">
        <f>Aetna!R31+Anthem!R31+Humana!R31+Molina!R31+United!R31+Wellcare!R31</f>
        <v>0</v>
      </c>
      <c r="L26" s="76">
        <f>Aetna!S31+Anthem!S31+Humana!S31+Molina!S31+United!S31+Wellcare!S31</f>
        <v>0</v>
      </c>
      <c r="M26" s="104">
        <f>Aetna!U31+Anthem!T31+Humana!U31+Molina!U31+United!U31+Wellcare!U31</f>
        <v>-171.22</v>
      </c>
      <c r="N26" s="77">
        <f t="shared" si="2"/>
        <v>-342.44</v>
      </c>
      <c r="O26" s="24"/>
      <c r="P26" s="81">
        <f t="shared" si="0"/>
        <v>-2.3439919804315959E-5</v>
      </c>
      <c r="Q26" s="77">
        <f t="shared" si="1"/>
        <v>-57.073333333333331</v>
      </c>
    </row>
    <row r="27" spans="1:17" x14ac:dyDescent="0.3">
      <c r="A27" s="168" t="s">
        <v>51</v>
      </c>
      <c r="B27" s="75">
        <f>Aetna!I32+Anthem!I32+Humana!I32+Molina!I32+United!I32+Wellcare!I32</f>
        <v>0</v>
      </c>
      <c r="C27" s="76">
        <f>Aetna!J32+Anthem!J32+Humana!J32+Molina!J32+United!J32+Wellcare!J32</f>
        <v>0</v>
      </c>
      <c r="D27" s="76">
        <f>Aetna!K32+Anthem!K32+Humana!K32+Molina!K32+United!K32+Wellcare!K32</f>
        <v>0</v>
      </c>
      <c r="E27" s="76">
        <f>Aetna!L32+Anthem!L32+Humana!L32+Molina!L32+United!L32+Wellcare!L32</f>
        <v>0</v>
      </c>
      <c r="F27" s="76">
        <f>Aetna!M32+Anthem!M32+Humana!M32+Molina!M32+United!M32+Wellcare!M32</f>
        <v>0</v>
      </c>
      <c r="G27" s="76">
        <f>Aetna!N32+Anthem!N32+Humana!N32+Molina!N32+United!N32+Wellcare!N32</f>
        <v>0</v>
      </c>
      <c r="H27" s="76">
        <f>Aetna!O32+Anthem!O32+Humana!O32+Molina!O32+United!O32+Wellcare!O32</f>
        <v>0</v>
      </c>
      <c r="I27" s="76">
        <f>Aetna!P32+Anthem!P32+Humana!P32+Molina!P32+United!P32+Wellcare!P32</f>
        <v>0</v>
      </c>
      <c r="J27" s="76">
        <f>Aetna!Q32+Anthem!Q32+Humana!Q32+Molina!Q32+United!Q32+Wellcare!Q32</f>
        <v>0</v>
      </c>
      <c r="K27" s="76">
        <f>Aetna!R32+Anthem!R32+Humana!R32+Molina!R32+United!R32+Wellcare!R32</f>
        <v>0</v>
      </c>
      <c r="L27" s="76">
        <f>Aetna!S32+Anthem!S32+Humana!S32+Molina!S32+United!S32+Wellcare!S32</f>
        <v>0</v>
      </c>
      <c r="M27" s="104">
        <f>Aetna!U32+Anthem!T32+Humana!U32+Molina!U32+United!U32+Wellcare!U32</f>
        <v>0</v>
      </c>
      <c r="N27" s="77">
        <f t="shared" si="2"/>
        <v>0</v>
      </c>
      <c r="O27" s="24"/>
      <c r="P27" s="81">
        <f t="shared" si="0"/>
        <v>0</v>
      </c>
      <c r="Q27" s="77">
        <f t="shared" si="1"/>
        <v>0</v>
      </c>
    </row>
    <row r="28" spans="1:17" x14ac:dyDescent="0.3">
      <c r="A28" s="168" t="s">
        <v>53</v>
      </c>
      <c r="B28" s="75">
        <f>Aetna!I33+Anthem!I33+Humana!I33+Molina!I33+United!I33+Wellcare!I33</f>
        <v>489358.63</v>
      </c>
      <c r="C28" s="76">
        <f>Aetna!J33+Anthem!J33+Humana!J33+Molina!J33+United!J33+Wellcare!J33</f>
        <v>634707.07000000007</v>
      </c>
      <c r="D28" s="76">
        <f>Aetna!K33+Anthem!K33+Humana!K33+Molina!K33+United!K33+Wellcare!K33</f>
        <v>576813.01</v>
      </c>
      <c r="E28" s="76">
        <f>Aetna!L33+Anthem!L33+Humana!L33+Molina!L33+United!L33+Wellcare!L33</f>
        <v>593604.49</v>
      </c>
      <c r="F28" s="76">
        <f>Aetna!M33+Anthem!M33+Humana!M33+Molina!M33+United!M33+Wellcare!M33</f>
        <v>492653.88</v>
      </c>
      <c r="G28" s="76">
        <f>Aetna!N33+Anthem!N33+Humana!N33+Molina!N33+United!N33+Wellcare!N33</f>
        <v>532674.62</v>
      </c>
      <c r="H28" s="76">
        <f>Aetna!O33+Anthem!O33+Humana!O33+Molina!O33+United!O33+Wellcare!O33</f>
        <v>0</v>
      </c>
      <c r="I28" s="76">
        <f>Aetna!P33+Anthem!P33+Humana!P33+Molina!P33+United!P33+Wellcare!P33</f>
        <v>0</v>
      </c>
      <c r="J28" s="76">
        <f>Aetna!Q33+Anthem!Q33+Humana!Q33+Molina!Q33+United!Q33+Wellcare!Q33</f>
        <v>0</v>
      </c>
      <c r="K28" s="76">
        <f>Aetna!R33+Anthem!R33+Humana!R33+Molina!R33+United!R33+Wellcare!R33</f>
        <v>0</v>
      </c>
      <c r="L28" s="76">
        <f>Aetna!S33+Anthem!S33+Humana!S33+Molina!S33+United!S33+Wellcare!S33</f>
        <v>0</v>
      </c>
      <c r="M28" s="104">
        <f>Aetna!U33+Anthem!T33+Humana!U33+Molina!U33+United!U33+Wellcare!U33</f>
        <v>2720931.51</v>
      </c>
      <c r="N28" s="77">
        <f t="shared" si="2"/>
        <v>6040743.21</v>
      </c>
      <c r="O28" s="24"/>
      <c r="P28" s="81">
        <f t="shared" si="0"/>
        <v>0.41348714052349655</v>
      </c>
      <c r="Q28" s="77">
        <f t="shared" si="1"/>
        <v>1006790.535</v>
      </c>
    </row>
    <row r="29" spans="1:17" x14ac:dyDescent="0.3">
      <c r="A29" s="168" t="s">
        <v>55</v>
      </c>
      <c r="B29" s="75">
        <f>Aetna!I34+Anthem!I34+Humana!I34+Molina!I34+United!I34+Wellcare!I34</f>
        <v>9145986.8599999994</v>
      </c>
      <c r="C29" s="76">
        <f>Aetna!J34+Anthem!J34+Humana!J34+Molina!J34+United!J34+Wellcare!J34</f>
        <v>7574270.1000000015</v>
      </c>
      <c r="D29" s="76">
        <f>Aetna!K34+Anthem!K34+Humana!K34+Molina!K34+United!K34+Wellcare!K34</f>
        <v>8142205.9899999993</v>
      </c>
      <c r="E29" s="76">
        <f>Aetna!L34+Anthem!L34+Humana!L34+Molina!L34+United!L34+Wellcare!L34</f>
        <v>7922456.0399999972</v>
      </c>
      <c r="F29" s="76">
        <f>Aetna!M34+Anthem!M34+Humana!M34+Molina!M34+United!M34+Wellcare!M34</f>
        <v>7958963.9499999993</v>
      </c>
      <c r="G29" s="76">
        <f>Aetna!N34+Anthem!N34+Humana!N34+Molina!N34+United!N34+Wellcare!N34</f>
        <v>8592885.1499999985</v>
      </c>
      <c r="H29" s="76">
        <f>Aetna!O34+Anthem!O34+Humana!O34+Molina!O34+United!O34+Wellcare!O34</f>
        <v>0</v>
      </c>
      <c r="I29" s="76">
        <f>Aetna!P34+Anthem!P34+Humana!P34+Molina!P34+United!P34+Wellcare!P34</f>
        <v>0</v>
      </c>
      <c r="J29" s="76">
        <f>Aetna!Q34+Anthem!Q34+Humana!Q34+Molina!Q34+United!Q34+Wellcare!Q34</f>
        <v>0</v>
      </c>
      <c r="K29" s="76">
        <f>Aetna!R34+Anthem!R34+Humana!R34+Molina!R34+United!R34+Wellcare!R34</f>
        <v>0</v>
      </c>
      <c r="L29" s="76">
        <f>Aetna!S34+Anthem!S34+Humana!S34+Molina!S34+United!S34+Wellcare!S34</f>
        <v>0</v>
      </c>
      <c r="M29" s="104">
        <f>Aetna!U34+Anthem!T34+Humana!U34+Molina!U34+United!U34+Wellcare!U34</f>
        <v>40900075.989999995</v>
      </c>
      <c r="N29" s="77">
        <f t="shared" si="2"/>
        <v>90236844.079999983</v>
      </c>
      <c r="O29" s="24"/>
      <c r="P29" s="81">
        <f t="shared" si="0"/>
        <v>6.1766861015937478</v>
      </c>
      <c r="Q29" s="77">
        <f t="shared" si="1"/>
        <v>15039474.01333333</v>
      </c>
    </row>
    <row r="30" spans="1:17" x14ac:dyDescent="0.3">
      <c r="A30" s="168" t="s">
        <v>57</v>
      </c>
      <c r="B30" s="75">
        <f>Aetna!I35+Anthem!I35+Humana!I35+Molina!I35+United!I35+Wellcare!I35</f>
        <v>3054717.3</v>
      </c>
      <c r="C30" s="76">
        <f>Aetna!J35+Anthem!J35+Humana!J35+Molina!J35+United!J35+Wellcare!J35</f>
        <v>3897144.67</v>
      </c>
      <c r="D30" s="76">
        <f>Aetna!K35+Anthem!K35+Humana!K35+Molina!K35+United!K35+Wellcare!K35</f>
        <v>3400432.3000000003</v>
      </c>
      <c r="E30" s="76">
        <f>Aetna!L35+Anthem!L35+Humana!L35+Molina!L35+United!L35+Wellcare!L35</f>
        <v>2781208.4400000004</v>
      </c>
      <c r="F30" s="76">
        <f>Aetna!M35+Anthem!M35+Humana!M35+Molina!M35+United!M35+Wellcare!M35</f>
        <v>2590174.0099999998</v>
      </c>
      <c r="G30" s="76">
        <f>Aetna!N35+Anthem!N35+Humana!N35+Molina!N35+United!N35+Wellcare!N35</f>
        <v>2267563.5700000003</v>
      </c>
      <c r="H30" s="76">
        <f>Aetna!O35+Anthem!O35+Humana!O35+Molina!O35+United!O35+Wellcare!O35</f>
        <v>0</v>
      </c>
      <c r="I30" s="76">
        <f>Aetna!P35+Anthem!P35+Humana!P35+Molina!P35+United!P35+Wellcare!P35</f>
        <v>0</v>
      </c>
      <c r="J30" s="76">
        <f>Aetna!Q35+Anthem!Q35+Humana!Q35+Molina!Q35+United!Q35+Wellcare!Q35</f>
        <v>0</v>
      </c>
      <c r="K30" s="76">
        <f>Aetna!R35+Anthem!R35+Humana!R35+Molina!R35+United!R35+Wellcare!R35</f>
        <v>0</v>
      </c>
      <c r="L30" s="76">
        <f>Aetna!S35+Anthem!S35+Humana!S35+Molina!S35+United!S35+Wellcare!S35</f>
        <v>0</v>
      </c>
      <c r="M30" s="104">
        <f>Aetna!U35+Anthem!T35+Humana!U35+Molina!U35+United!U35+Wellcare!U35</f>
        <v>17594725.899999999</v>
      </c>
      <c r="N30" s="77">
        <f t="shared" si="2"/>
        <v>35585966.189999998</v>
      </c>
      <c r="O30" s="24"/>
      <c r="P30" s="81">
        <f t="shared" si="0"/>
        <v>2.435849181324317</v>
      </c>
      <c r="Q30" s="77">
        <f t="shared" si="1"/>
        <v>5930994.3649999993</v>
      </c>
    </row>
    <row r="31" spans="1:17" x14ac:dyDescent="0.3">
      <c r="A31" s="168" t="s">
        <v>59</v>
      </c>
      <c r="B31" s="75">
        <f>Aetna!I36+Anthem!I36+Humana!I36+Molina!I36+United!I36+Wellcare!I36</f>
        <v>0</v>
      </c>
      <c r="C31" s="76">
        <f>Aetna!J36+Anthem!J36+Humana!J36+Molina!J36+United!J36+Wellcare!J36</f>
        <v>0</v>
      </c>
      <c r="D31" s="76">
        <f>Aetna!K36+Anthem!K36+Humana!K36+Molina!K36+United!K36+Wellcare!K36</f>
        <v>0</v>
      </c>
      <c r="E31" s="76">
        <f>Aetna!L36+Anthem!L36+Humana!L36+Molina!L36+United!L36+Wellcare!L36</f>
        <v>0</v>
      </c>
      <c r="F31" s="76">
        <f>Aetna!M36+Anthem!M36+Humana!M36+Molina!M36+United!M36+Wellcare!M36</f>
        <v>0</v>
      </c>
      <c r="G31" s="76">
        <f>Aetna!N36+Anthem!N36+Humana!N36+Molina!N36+United!N36+Wellcare!N36</f>
        <v>0</v>
      </c>
      <c r="H31" s="76">
        <f>Aetna!O36+Anthem!O36+Humana!O36+Molina!O36+United!O36+Wellcare!O36</f>
        <v>0</v>
      </c>
      <c r="I31" s="76">
        <f>Aetna!P36+Anthem!P36+Humana!P36+Molina!P36+United!P36+Wellcare!P36</f>
        <v>0</v>
      </c>
      <c r="J31" s="76">
        <f>Aetna!Q36+Anthem!Q36+Humana!Q36+Molina!Q36+United!Q36+Wellcare!Q36</f>
        <v>0</v>
      </c>
      <c r="K31" s="76">
        <f>Aetna!R36+Anthem!R36+Humana!R36+Molina!R36+United!R36+Wellcare!R36</f>
        <v>0</v>
      </c>
      <c r="L31" s="76">
        <f>Aetna!S36+Anthem!S36+Humana!S36+Molina!S36+United!S36+Wellcare!S36</f>
        <v>0</v>
      </c>
      <c r="M31" s="104">
        <f>Aetna!U36+Anthem!T36+Humana!U36+Molina!U36+United!U36+Wellcare!U36</f>
        <v>0</v>
      </c>
      <c r="N31" s="77">
        <f t="shared" si="2"/>
        <v>0</v>
      </c>
      <c r="O31" s="24"/>
      <c r="P31" s="81">
        <f t="shared" si="0"/>
        <v>0</v>
      </c>
      <c r="Q31" s="77">
        <f t="shared" si="1"/>
        <v>0</v>
      </c>
    </row>
    <row r="32" spans="1:17" x14ac:dyDescent="0.3">
      <c r="A32" s="168" t="s">
        <v>67</v>
      </c>
      <c r="B32" s="75">
        <f>Aetna!I40+Anthem!I40+Humana!I40+Molina!I40+United!I40+Wellcare!I40</f>
        <v>13371207.390000001</v>
      </c>
      <c r="C32" s="76">
        <f>Aetna!J40+Anthem!J40+Humana!J40+Molina!J40+United!J40+Wellcare!J40</f>
        <v>11214445.01</v>
      </c>
      <c r="D32" s="76">
        <f>Aetna!K40+Anthem!K40+Humana!K40+Molina!K40+United!K40+Wellcare!K40</f>
        <v>14716995.25</v>
      </c>
      <c r="E32" s="76">
        <f>Aetna!L40+Anthem!L40+Humana!L40+Molina!L40+United!L40+Wellcare!L40</f>
        <v>14761744.979999999</v>
      </c>
      <c r="F32" s="76">
        <f>Aetna!M40+Anthem!M40+Humana!M40+Molina!M40+United!M40+Wellcare!M40</f>
        <v>12103165.32</v>
      </c>
      <c r="G32" s="76">
        <f>Aetna!N40+Anthem!N40+Humana!N40+Molina!N40+United!N40+Wellcare!N40</f>
        <v>14119941.049999997</v>
      </c>
      <c r="H32" s="76">
        <f>Aetna!O40+Anthem!O40+Humana!O40+Molina!O40+United!O40+Wellcare!O40</f>
        <v>0</v>
      </c>
      <c r="I32" s="76">
        <f>Aetna!P40+Anthem!P40+Humana!P40+Molina!P40+United!P40+Wellcare!P40</f>
        <v>0</v>
      </c>
      <c r="J32" s="76">
        <f>Aetna!Q40+Anthem!Q40+Humana!Q40+Molina!Q40+United!Q40+Wellcare!Q40</f>
        <v>0</v>
      </c>
      <c r="K32" s="76">
        <f>Aetna!R40+Anthem!R40+Humana!R40+Molina!R40+United!R40+Wellcare!R40</f>
        <v>0</v>
      </c>
      <c r="L32" s="76">
        <f>Aetna!S40+Anthem!S40+Humana!S40+Molina!S40+United!S40+Wellcare!S40</f>
        <v>0</v>
      </c>
      <c r="M32" s="104">
        <f>Aetna!U40+Anthem!T40+Humana!U40+Molina!U40+United!U40+Wellcare!U40</f>
        <v>78372538.090000004</v>
      </c>
      <c r="N32" s="77">
        <f t="shared" si="2"/>
        <v>158660037.09</v>
      </c>
      <c r="O32" s="24"/>
      <c r="P32" s="81">
        <f t="shared" si="0"/>
        <v>10.860234042575037</v>
      </c>
      <c r="Q32" s="77">
        <f t="shared" si="1"/>
        <v>26443339.515000001</v>
      </c>
    </row>
    <row r="33" spans="1:17" x14ac:dyDescent="0.3">
      <c r="A33" s="168" t="s">
        <v>69</v>
      </c>
      <c r="B33" s="75">
        <f>Aetna!I41+Anthem!I41+Humana!I41+Molina!I41+United!I41+Wellcare!I41</f>
        <v>0</v>
      </c>
      <c r="C33" s="76">
        <f>Aetna!J41+Anthem!J41+Humana!J41+Molina!J41+United!J41+Wellcare!J41</f>
        <v>0</v>
      </c>
      <c r="D33" s="76">
        <f>Aetna!K41+Anthem!K41+Humana!K41+Molina!K41+United!K41+Wellcare!K41</f>
        <v>0</v>
      </c>
      <c r="E33" s="76">
        <f>Aetna!L41+Anthem!L41+Humana!L41+Molina!L41+United!L41+Wellcare!L41</f>
        <v>0</v>
      </c>
      <c r="F33" s="76">
        <f>Aetna!M41+Anthem!M41+Humana!M41+Molina!M41+United!M41+Wellcare!M41</f>
        <v>0</v>
      </c>
      <c r="G33" s="76">
        <f>Aetna!N41+Anthem!N41+Humana!N41+Molina!N41+United!N41+Wellcare!N41</f>
        <v>0</v>
      </c>
      <c r="H33" s="76">
        <f>Aetna!O41+Anthem!O41+Humana!O41+Molina!O41+United!O41+Wellcare!O41</f>
        <v>0</v>
      </c>
      <c r="I33" s="76">
        <f>Aetna!P41+Anthem!P41+Humana!P41+Molina!P41+United!P41+Wellcare!P41</f>
        <v>0</v>
      </c>
      <c r="J33" s="76">
        <f>Aetna!Q41+Anthem!Q41+Humana!Q41+Molina!Q41+United!Q41+Wellcare!Q41</f>
        <v>0</v>
      </c>
      <c r="K33" s="76">
        <f>Aetna!R41+Anthem!R41+Humana!R41+Molina!R41+United!R41+Wellcare!R41</f>
        <v>0</v>
      </c>
      <c r="L33" s="76">
        <f>Aetna!S41+Anthem!S41+Humana!S41+Molina!S41+United!S41+Wellcare!S41</f>
        <v>0</v>
      </c>
      <c r="M33" s="104">
        <f>Aetna!U41+Anthem!T41+Humana!U41+Molina!U41+United!U41+Wellcare!U41</f>
        <v>0</v>
      </c>
      <c r="N33" s="77">
        <f t="shared" si="2"/>
        <v>0</v>
      </c>
      <c r="O33" s="24"/>
      <c r="P33" s="81">
        <f t="shared" si="0"/>
        <v>0</v>
      </c>
      <c r="Q33" s="77">
        <f t="shared" si="1"/>
        <v>0</v>
      </c>
    </row>
    <row r="34" spans="1:17" x14ac:dyDescent="0.3">
      <c r="A34" s="168" t="s">
        <v>71</v>
      </c>
      <c r="B34" s="75">
        <f>Aetna!I42+Anthem!I42+Humana!I42+Molina!I42+United!I42+Wellcare!I42</f>
        <v>4969650.24</v>
      </c>
      <c r="C34" s="76">
        <f>Aetna!J42+Anthem!J42+Humana!J42+Molina!J42+United!J42+Wellcare!J42</f>
        <v>4315684.74</v>
      </c>
      <c r="D34" s="76">
        <f>Aetna!K42+Anthem!K42+Humana!K42+Molina!K42+United!K42+Wellcare!K42</f>
        <v>3913810.4000000004</v>
      </c>
      <c r="E34" s="76">
        <f>Aetna!L42+Anthem!L42+Humana!L42+Molina!L42+United!L42+Wellcare!L42</f>
        <v>3902122.7800000003</v>
      </c>
      <c r="F34" s="76">
        <f>Aetna!M42+Anthem!M42+Humana!M42+Molina!M42+United!M42+Wellcare!M42</f>
        <v>3610634.87</v>
      </c>
      <c r="G34" s="76">
        <f>Aetna!N42+Anthem!N42+Humana!N42+Molina!N42+United!N42+Wellcare!N42</f>
        <v>4511243.6199999992</v>
      </c>
      <c r="H34" s="76">
        <f>Aetna!O42+Anthem!O42+Humana!O42+Molina!O42+United!O42+Wellcare!O42</f>
        <v>0</v>
      </c>
      <c r="I34" s="76">
        <f>Aetna!P42+Anthem!P42+Humana!P42+Molina!P42+United!P42+Wellcare!P42</f>
        <v>0</v>
      </c>
      <c r="J34" s="76">
        <f>Aetna!Q42+Anthem!Q42+Humana!Q42+Molina!Q42+United!Q42+Wellcare!Q42</f>
        <v>0</v>
      </c>
      <c r="K34" s="76">
        <f>Aetna!R42+Anthem!R42+Humana!R42+Molina!R42+United!R42+Wellcare!R42</f>
        <v>0</v>
      </c>
      <c r="L34" s="76">
        <f>Aetna!S42+Anthem!S42+Humana!S42+Molina!S42+United!S42+Wellcare!S42</f>
        <v>0</v>
      </c>
      <c r="M34" s="104">
        <f>Aetna!U42+Anthem!T42+Humana!U42+Molina!U42+United!U42+Wellcare!U42</f>
        <v>22456068.199999999</v>
      </c>
      <c r="N34" s="77">
        <f t="shared" si="2"/>
        <v>47679214.849999994</v>
      </c>
      <c r="O34" s="24"/>
      <c r="P34" s="81">
        <f t="shared" si="0"/>
        <v>3.2636285843264528</v>
      </c>
      <c r="Q34" s="77">
        <f t="shared" si="1"/>
        <v>7946535.8083333327</v>
      </c>
    </row>
    <row r="35" spans="1:17" x14ac:dyDescent="0.3">
      <c r="A35" s="168" t="s">
        <v>73</v>
      </c>
      <c r="B35" s="75">
        <f>Aetna!I43+Anthem!I43+Humana!I43+Molina!I43+United!I43+Wellcare!I43</f>
        <v>16712706.030000001</v>
      </c>
      <c r="C35" s="76">
        <f>Aetna!J43+Anthem!J43+Humana!J43+Molina!J43+United!J43+Wellcare!J43</f>
        <v>13728751.039999999</v>
      </c>
      <c r="D35" s="76">
        <f>Aetna!K43+Anthem!K43+Humana!K43+Molina!K43+United!K43+Wellcare!K43</f>
        <v>13345927.59</v>
      </c>
      <c r="E35" s="76">
        <f>Aetna!L43+Anthem!L43+Humana!L43+Molina!L43+United!L43+Wellcare!L43</f>
        <v>12757322.77</v>
      </c>
      <c r="F35" s="76">
        <f>Aetna!M43+Anthem!M43+Humana!M43+Molina!M43+United!M43+Wellcare!M43</f>
        <v>11815262.720000003</v>
      </c>
      <c r="G35" s="76">
        <f>Aetna!N43+Anthem!N43+Humana!N43+Molina!N43+United!N43+Wellcare!N43</f>
        <v>12682135.629999999</v>
      </c>
      <c r="H35" s="76">
        <f>Aetna!O43+Anthem!O43+Humana!O43+Molina!O43+United!O43+Wellcare!O43</f>
        <v>0</v>
      </c>
      <c r="I35" s="76">
        <f>Aetna!P43+Anthem!P43+Humana!P43+Molina!P43+United!P43+Wellcare!P43</f>
        <v>0</v>
      </c>
      <c r="J35" s="76">
        <f>Aetna!Q43+Anthem!Q43+Humana!Q43+Molina!Q43+United!Q43+Wellcare!Q43</f>
        <v>0</v>
      </c>
      <c r="K35" s="76">
        <f>Aetna!R43+Anthem!R43+Humana!R43+Molina!R43+United!R43+Wellcare!R43</f>
        <v>0</v>
      </c>
      <c r="L35" s="76">
        <f>Aetna!S43+Anthem!S43+Humana!S43+Molina!S43+United!S43+Wellcare!S43</f>
        <v>0</v>
      </c>
      <c r="M35" s="104">
        <f>Aetna!U43+Anthem!T43+Humana!U43+Molina!U43+United!U43+Wellcare!U43</f>
        <v>67709129.540000007</v>
      </c>
      <c r="N35" s="77">
        <f t="shared" si="2"/>
        <v>148751235.31999999</v>
      </c>
      <c r="O35" s="24"/>
      <c r="P35" s="81">
        <f t="shared" si="0"/>
        <v>10.181979402796786</v>
      </c>
      <c r="Q35" s="77">
        <f t="shared" si="1"/>
        <v>24791872.553333331</v>
      </c>
    </row>
    <row r="36" spans="1:17" x14ac:dyDescent="0.3">
      <c r="A36" s="168" t="s">
        <v>75</v>
      </c>
      <c r="B36" s="75">
        <f>Aetna!I44+Anthem!I44+Humana!I44+Molina!I44+United!I44+Wellcare!I44</f>
        <v>64922752.180000007</v>
      </c>
      <c r="C36" s="76">
        <f>Aetna!J44+Anthem!J44+Humana!J44+Molina!J44+United!J44+Wellcare!J44</f>
        <v>53541143.950000003</v>
      </c>
      <c r="D36" s="76">
        <f>Aetna!K44+Anthem!K44+Humana!K44+Molina!K44+United!K44+Wellcare!K44</f>
        <v>59587146.450000003</v>
      </c>
      <c r="E36" s="76">
        <f>Aetna!L44+Anthem!L44+Humana!L44+Molina!L44+United!L44+Wellcare!L44</f>
        <v>56794101.579999998</v>
      </c>
      <c r="F36" s="76">
        <f>Aetna!M44+Anthem!M44+Humana!M44+Molina!M44+United!M44+Wellcare!M44</f>
        <v>59261049.940000005</v>
      </c>
      <c r="G36" s="76">
        <f>Aetna!N44+Anthem!N44+Humana!N44+Molina!N44+United!N44+Wellcare!N44</f>
        <v>55908042.049999997</v>
      </c>
      <c r="H36" s="76">
        <f>Aetna!O44+Anthem!O44+Humana!O44+Molina!O44+United!O44+Wellcare!O44</f>
        <v>0</v>
      </c>
      <c r="I36" s="76">
        <f>Aetna!P44+Anthem!P44+Humana!P44+Molina!P44+United!P44+Wellcare!P44</f>
        <v>0</v>
      </c>
      <c r="J36" s="76">
        <f>Aetna!Q44+Anthem!Q44+Humana!Q44+Molina!Q44+United!Q44+Wellcare!Q44</f>
        <v>0</v>
      </c>
      <c r="K36" s="76">
        <f>Aetna!R44+Anthem!R44+Humana!R44+Molina!R44+United!R44+Wellcare!R44</f>
        <v>0</v>
      </c>
      <c r="L36" s="76">
        <f>Aetna!S44+Anthem!S44+Humana!S44+Molina!S44+United!S44+Wellcare!S44</f>
        <v>0</v>
      </c>
      <c r="M36" s="104">
        <f>Aetna!U44+Anthem!T44+Humana!U44+Molina!U44+United!U44+Wellcare!U44</f>
        <v>286943272.81999999</v>
      </c>
      <c r="N36" s="77">
        <f t="shared" si="2"/>
        <v>636957508.97000003</v>
      </c>
      <c r="O36" s="24"/>
      <c r="P36" s="81">
        <f t="shared" si="0"/>
        <v>43.599558839544635</v>
      </c>
      <c r="Q36" s="77">
        <f t="shared" si="1"/>
        <v>106159584.82833333</v>
      </c>
    </row>
    <row r="37" spans="1:17" x14ac:dyDescent="0.3">
      <c r="A37" s="168" t="s">
        <v>77</v>
      </c>
      <c r="B37" s="75">
        <f>Aetna!I45+Anthem!I45+Humana!I45+Molina!I45+United!I45+Wellcare!I45</f>
        <v>14411747.669999998</v>
      </c>
      <c r="C37" s="76">
        <f>Aetna!J45+Anthem!J45+Humana!J45+Molina!J45+United!J45+Wellcare!J45</f>
        <v>14447277.179999998</v>
      </c>
      <c r="D37" s="76">
        <f>Aetna!K45+Anthem!K45+Humana!K45+Molina!K45+United!K45+Wellcare!K45</f>
        <v>17211015.940000001</v>
      </c>
      <c r="E37" s="76">
        <f>Aetna!L45+Anthem!L45+Humana!L45+Molina!L45+United!L45+Wellcare!L45</f>
        <v>16030368.120000001</v>
      </c>
      <c r="F37" s="76">
        <f>Aetna!M45+Anthem!M45+Humana!M45+Molina!M45+United!M45+Wellcare!M45</f>
        <v>15876349.889999999</v>
      </c>
      <c r="G37" s="76">
        <f>Aetna!N45+Anthem!N45+Humana!N45+Molina!N45+United!N45+Wellcare!N45</f>
        <v>15821951.779999999</v>
      </c>
      <c r="H37" s="76">
        <f>Aetna!O45+Anthem!O45+Humana!O45+Molina!O45+United!O45+Wellcare!O45</f>
        <v>0</v>
      </c>
      <c r="I37" s="76">
        <f>Aetna!P45+Anthem!P45+Humana!P45+Molina!P45+United!P45+Wellcare!P45</f>
        <v>0</v>
      </c>
      <c r="J37" s="76">
        <f>Aetna!Q45+Anthem!Q45+Humana!Q45+Molina!Q45+United!Q45+Wellcare!Q45</f>
        <v>0</v>
      </c>
      <c r="K37" s="76">
        <f>Aetna!R45+Anthem!R45+Humana!R45+Molina!R45+United!R45+Wellcare!R45</f>
        <v>0</v>
      </c>
      <c r="L37" s="76">
        <f>Aetna!S45+Anthem!S45+Humana!S45+Molina!S45+United!S45+Wellcare!S45</f>
        <v>0</v>
      </c>
      <c r="M37" s="104">
        <f>Aetna!U45+Anthem!T45+Humana!U45+Molina!U45+United!U45+Wellcare!U45</f>
        <v>75238516.069999993</v>
      </c>
      <c r="N37" s="77">
        <f t="shared" si="2"/>
        <v>169037226.64999998</v>
      </c>
      <c r="O37" s="24"/>
      <c r="P37" s="81">
        <f t="shared" si="0"/>
        <v>11.5705496922672</v>
      </c>
      <c r="Q37" s="77">
        <f t="shared" si="1"/>
        <v>28172871.108333331</v>
      </c>
    </row>
    <row r="38" spans="1:17" x14ac:dyDescent="0.3">
      <c r="A38" s="168" t="s">
        <v>79</v>
      </c>
      <c r="B38" s="75">
        <f>Aetna!I46+Anthem!I46+Humana!I46+Molina!I46+United!I46+Wellcare!I46</f>
        <v>136106.19</v>
      </c>
      <c r="C38" s="76">
        <f>Aetna!J46+Anthem!J46+Humana!J46+Molina!J46+United!J46+Wellcare!J46</f>
        <v>113615.07999999999</v>
      </c>
      <c r="D38" s="76">
        <f>Aetna!K46+Anthem!K46+Humana!K46+Molina!K46+United!K46+Wellcare!K46</f>
        <v>118823.73</v>
      </c>
      <c r="E38" s="76">
        <f>Aetna!L46+Anthem!L46+Humana!L46+Molina!L46+United!L46+Wellcare!L46</f>
        <v>142313.76</v>
      </c>
      <c r="F38" s="76">
        <f>Aetna!M46+Anthem!M46+Humana!M46+Molina!M46+United!M46+Wellcare!M46</f>
        <v>127829.85999999999</v>
      </c>
      <c r="G38" s="76">
        <f>Aetna!N46+Anthem!N46+Humana!N46+Molina!N46+United!N46+Wellcare!N46</f>
        <v>136355.15</v>
      </c>
      <c r="H38" s="76">
        <f>Aetna!O46+Anthem!O46+Humana!O46+Molina!O46+United!O46+Wellcare!O46</f>
        <v>0</v>
      </c>
      <c r="I38" s="76">
        <f>Aetna!P46+Anthem!P46+Humana!P46+Molina!P46+United!P46+Wellcare!P46</f>
        <v>0</v>
      </c>
      <c r="J38" s="76">
        <f>Aetna!Q46+Anthem!Q46+Humana!Q46+Molina!Q46+United!Q46+Wellcare!Q46</f>
        <v>0</v>
      </c>
      <c r="K38" s="76">
        <f>Aetna!R46+Anthem!R46+Humana!R46+Molina!R46+United!R46+Wellcare!R46</f>
        <v>0</v>
      </c>
      <c r="L38" s="76">
        <f>Aetna!S46+Anthem!S46+Humana!S46+Molina!S46+United!S46+Wellcare!S46</f>
        <v>0</v>
      </c>
      <c r="M38" s="104">
        <f>Aetna!U46+Anthem!T46+Humana!U46+Molina!U46+United!U46+Wellcare!U46</f>
        <v>716520.21</v>
      </c>
      <c r="N38" s="77">
        <f t="shared" si="2"/>
        <v>1491563.98</v>
      </c>
      <c r="O38" s="24"/>
      <c r="P38" s="81">
        <f t="shared" si="0"/>
        <v>0.10209712672061189</v>
      </c>
      <c r="Q38" s="77">
        <f t="shared" si="1"/>
        <v>248593.99666666667</v>
      </c>
    </row>
    <row r="39" spans="1:17" x14ac:dyDescent="0.3">
      <c r="A39" s="168" t="s">
        <v>81</v>
      </c>
      <c r="B39" s="75">
        <f>Aetna!I47+Anthem!I47+Humana!I47+Molina!I47+United!I47+Wellcare!I47</f>
        <v>13092</v>
      </c>
      <c r="C39" s="76">
        <f>Aetna!J47+Anthem!J47+Humana!J47+Molina!J47+United!J47+Wellcare!J47</f>
        <v>12196.34</v>
      </c>
      <c r="D39" s="76">
        <f>Aetna!K47+Anthem!K47+Humana!K47+Molina!K47+United!K47+Wellcare!K47</f>
        <v>6514.2000000000007</v>
      </c>
      <c r="E39" s="76">
        <f>Aetna!L47+Anthem!L47+Humana!L47+Molina!L47+United!L47+Wellcare!L47</f>
        <v>10013.880000000001</v>
      </c>
      <c r="F39" s="76">
        <f>Aetna!M47+Anthem!M47+Humana!M47+Molina!M47+United!M47+Wellcare!M47</f>
        <v>8989.31</v>
      </c>
      <c r="G39" s="76">
        <f>Aetna!N47+Anthem!N47+Humana!N47+Molina!N47+United!N47+Wellcare!N47</f>
        <v>5296.9</v>
      </c>
      <c r="H39" s="76">
        <f>Aetna!O47+Anthem!O47+Humana!O47+Molina!O47+United!O47+Wellcare!O47</f>
        <v>0</v>
      </c>
      <c r="I39" s="76">
        <f>Aetna!P47+Anthem!P47+Humana!P47+Molina!P47+United!P47+Wellcare!P47</f>
        <v>0</v>
      </c>
      <c r="J39" s="76">
        <f>Aetna!Q47+Anthem!Q47+Humana!Q47+Molina!Q47+United!Q47+Wellcare!Q47</f>
        <v>0</v>
      </c>
      <c r="K39" s="76">
        <f>Aetna!R47+Anthem!R47+Humana!R47+Molina!R47+United!R47+Wellcare!R47</f>
        <v>0</v>
      </c>
      <c r="L39" s="76">
        <f>Aetna!S47+Anthem!S47+Humana!S47+Molina!S47+United!S47+Wellcare!S47</f>
        <v>0</v>
      </c>
      <c r="M39" s="104">
        <f>Aetna!U47+Anthem!T47+Humana!U47+Molina!U47+United!U47+Wellcare!U47</f>
        <v>56102.62999999999</v>
      </c>
      <c r="N39" s="77">
        <f t="shared" si="2"/>
        <v>112205.25999999998</v>
      </c>
      <c r="O39" s="24"/>
      <c r="P39" s="81">
        <f t="shared" si="0"/>
        <v>7.6804178718094286E-3</v>
      </c>
      <c r="Q39" s="77">
        <f t="shared" si="1"/>
        <v>18700.876666666663</v>
      </c>
    </row>
    <row r="40" spans="1:17" x14ac:dyDescent="0.3">
      <c r="A40" s="168" t="s">
        <v>83</v>
      </c>
      <c r="B40" s="75">
        <f>Aetna!I48+Anthem!I48+Humana!I48+Molina!I48+United!I48+Wellcare!I48</f>
        <v>4021643.92</v>
      </c>
      <c r="C40" s="76">
        <f>Aetna!J48+Anthem!J48+Humana!J48+Molina!J48+United!J48+Wellcare!J48</f>
        <v>3179665.16</v>
      </c>
      <c r="D40" s="76">
        <f>Aetna!K48+Anthem!K48+Humana!K48+Molina!K48+United!K48+Wellcare!K48</f>
        <v>3686090.76</v>
      </c>
      <c r="E40" s="76">
        <f>Aetna!L48+Anthem!L48+Humana!L48+Molina!L48+United!L48+Wellcare!L48</f>
        <v>3299869.21</v>
      </c>
      <c r="F40" s="76">
        <f>Aetna!M48+Anthem!M48+Humana!M48+Molina!M48+United!M48+Wellcare!M48</f>
        <v>3418703.2600000002</v>
      </c>
      <c r="G40" s="76">
        <f>Aetna!N48+Anthem!N48+Humana!N48+Molina!N48+United!N48+Wellcare!N48</f>
        <v>3869594.85</v>
      </c>
      <c r="H40" s="76">
        <f>Aetna!O48+Anthem!O48+Humana!O48+Molina!O48+United!O48+Wellcare!O48</f>
        <v>0</v>
      </c>
      <c r="I40" s="76">
        <f>Aetna!P48+Anthem!P48+Humana!P48+Molina!P48+United!P48+Wellcare!P48</f>
        <v>0</v>
      </c>
      <c r="J40" s="76">
        <f>Aetna!Q48+Anthem!Q48+Humana!Q48+Molina!Q48+United!Q48+Wellcare!Q48</f>
        <v>0</v>
      </c>
      <c r="K40" s="76">
        <f>Aetna!R48+Anthem!R48+Humana!R48+Molina!R48+United!R48+Wellcare!R48</f>
        <v>0</v>
      </c>
      <c r="L40" s="76">
        <f>Aetna!S48+Anthem!S48+Humana!S48+Molina!S48+United!S48+Wellcare!S48</f>
        <v>0</v>
      </c>
      <c r="M40" s="104">
        <f>Aetna!U48+Anthem!T48+Humana!U48+Molina!U48+United!U48+Wellcare!U48</f>
        <v>19177810.490000002</v>
      </c>
      <c r="N40" s="77">
        <f t="shared" si="2"/>
        <v>40653377.650000006</v>
      </c>
      <c r="O40" s="24"/>
      <c r="P40" s="81">
        <f t="shared" si="0"/>
        <v>2.7827120426660756</v>
      </c>
      <c r="Q40" s="77">
        <f t="shared" si="1"/>
        <v>6775562.9416666673</v>
      </c>
    </row>
    <row r="41" spans="1:17" x14ac:dyDescent="0.3">
      <c r="A41" s="168" t="s">
        <v>85</v>
      </c>
      <c r="B41" s="75">
        <f>Aetna!I49+Anthem!I49+Humana!I49+Molina!I49+United!I49+Wellcare!I49</f>
        <v>1390374.81</v>
      </c>
      <c r="C41" s="76">
        <f>Aetna!J49+Anthem!J49+Humana!J49+Molina!J49+United!J49+Wellcare!J49</f>
        <v>1407494.2600000002</v>
      </c>
      <c r="D41" s="76">
        <f>Aetna!K49+Anthem!K49+Humana!K49+Molina!K49+United!K49+Wellcare!K49</f>
        <v>1323965.72</v>
      </c>
      <c r="E41" s="76">
        <f>Aetna!L49+Anthem!L49+Humana!L49+Molina!L49+United!L49+Wellcare!L49</f>
        <v>1303952.67</v>
      </c>
      <c r="F41" s="76">
        <f>Aetna!M49+Anthem!M49+Humana!M49+Molina!M49+United!M49+Wellcare!M49</f>
        <v>1702314.94</v>
      </c>
      <c r="G41" s="76">
        <f>Aetna!N49+Anthem!N49+Humana!N49+Molina!N49+United!N49+Wellcare!N49</f>
        <v>1152270.49</v>
      </c>
      <c r="H41" s="76">
        <f>Aetna!O49+Anthem!O49+Humana!O49+Molina!O49+United!O49+Wellcare!O49</f>
        <v>0</v>
      </c>
      <c r="I41" s="76">
        <f>Aetna!P49+Anthem!P49+Humana!P49+Molina!P49+United!P49+Wellcare!P49</f>
        <v>0</v>
      </c>
      <c r="J41" s="76">
        <f>Aetna!Q49+Anthem!Q49+Humana!Q49+Molina!Q49+United!Q49+Wellcare!Q49</f>
        <v>0</v>
      </c>
      <c r="K41" s="76">
        <f>Aetna!R49+Anthem!R49+Humana!R49+Molina!R49+United!R49+Wellcare!R49</f>
        <v>0</v>
      </c>
      <c r="L41" s="76">
        <f>Aetna!S49+Anthem!S49+Humana!S49+Molina!S49+United!S49+Wellcare!S49</f>
        <v>0</v>
      </c>
      <c r="M41" s="104">
        <f>Aetna!U49+Anthem!T49+Humana!U49+Molina!U49+United!U49+Wellcare!U49</f>
        <v>7538288.3200000003</v>
      </c>
      <c r="N41" s="77">
        <f t="shared" si="2"/>
        <v>15818661.210000001</v>
      </c>
      <c r="O41" s="24"/>
      <c r="P41" s="81">
        <f t="shared" si="0"/>
        <v>1.0827828237765555</v>
      </c>
      <c r="Q41" s="77">
        <f t="shared" si="1"/>
        <v>2636443.5350000001</v>
      </c>
    </row>
    <row r="42" spans="1:17" x14ac:dyDescent="0.3">
      <c r="A42" s="168" t="s">
        <v>87</v>
      </c>
      <c r="B42" s="75">
        <f>Aetna!I50+Anthem!I50+Humana!I50+Molina!I50+United!I50+Wellcare!I50</f>
        <v>7433671.0699999994</v>
      </c>
      <c r="C42" s="76">
        <f>Aetna!J50+Anthem!J50+Humana!J50+Molina!J50+United!J50+Wellcare!J50</f>
        <v>6634161.870000001</v>
      </c>
      <c r="D42" s="76">
        <f>Aetna!K50+Anthem!K50+Humana!K50+Molina!K50+United!K50+Wellcare!K50</f>
        <v>9059274.5099999998</v>
      </c>
      <c r="E42" s="76">
        <f>Aetna!L50+Anthem!L50+Humana!L50+Molina!L50+United!L50+Wellcare!L50</f>
        <v>8359407.8700000001</v>
      </c>
      <c r="F42" s="76">
        <f>Aetna!M50+Anthem!M50+Humana!M50+Molina!M50+United!M50+Wellcare!M50</f>
        <v>7701836.8400000008</v>
      </c>
      <c r="G42" s="76">
        <f>Aetna!N50+Anthem!N50+Humana!N50+Molina!N50+United!N50+Wellcare!N50</f>
        <v>8177078.709999999</v>
      </c>
      <c r="H42" s="76">
        <f>Aetna!O50+Anthem!O50+Humana!O50+Molina!O50+United!O50+Wellcare!O50</f>
        <v>0</v>
      </c>
      <c r="I42" s="76">
        <f>Aetna!P50+Anthem!P50+Humana!P50+Molina!P50+United!P50+Wellcare!P50</f>
        <v>0</v>
      </c>
      <c r="J42" s="76">
        <f>Aetna!Q50+Anthem!Q50+Humana!Q50+Molina!Q50+United!Q50+Wellcare!Q50</f>
        <v>0</v>
      </c>
      <c r="K42" s="76">
        <f>Aetna!R50+Anthem!R50+Humana!R50+Molina!R50+United!R50+Wellcare!R50</f>
        <v>0</v>
      </c>
      <c r="L42" s="76">
        <f>Aetna!S50+Anthem!S50+Humana!S50+Molina!S50+United!S50+Wellcare!S50</f>
        <v>0</v>
      </c>
      <c r="M42" s="104">
        <f>Aetna!U50+Anthem!T50+Humana!U50+Molina!U50+United!U50+Wellcare!U50</f>
        <v>45214605.040000007</v>
      </c>
      <c r="N42" s="77">
        <f t="shared" si="2"/>
        <v>92580035.910000011</v>
      </c>
      <c r="O42" s="24"/>
      <c r="P42" s="81">
        <f t="shared" si="0"/>
        <v>6.3370769104400537</v>
      </c>
      <c r="Q42" s="77">
        <f t="shared" si="1"/>
        <v>15430005.985000001</v>
      </c>
    </row>
    <row r="43" spans="1:17" ht="9.75" customHeight="1" thickBot="1" x14ac:dyDescent="0.35">
      <c r="A43" s="168"/>
      <c r="B43" s="78"/>
      <c r="C43" s="79"/>
      <c r="D43" s="79"/>
      <c r="E43" s="79"/>
      <c r="F43" s="79"/>
      <c r="G43" s="80"/>
      <c r="H43" s="79"/>
      <c r="I43" s="79"/>
      <c r="J43" s="79"/>
      <c r="K43" s="79"/>
      <c r="L43" s="79"/>
      <c r="M43" s="85"/>
      <c r="N43" s="81"/>
      <c r="O43" s="24"/>
      <c r="P43" s="81"/>
      <c r="Q43" s="81"/>
    </row>
    <row r="44" spans="1:17" ht="15" thickBot="1" x14ac:dyDescent="0.35">
      <c r="A44" s="91" t="s">
        <v>88</v>
      </c>
      <c r="B44" s="86">
        <f>SUM(B16:B43)</f>
        <v>535970551.01000035</v>
      </c>
      <c r="C44" s="87">
        <f t="shared" ref="C44:M44" si="3">SUM(C16:C43)</f>
        <v>459007474.20000035</v>
      </c>
      <c r="D44" s="87">
        <f t="shared" si="3"/>
        <v>487452722.39000005</v>
      </c>
      <c r="E44" s="87">
        <f t="shared" si="3"/>
        <v>484124239.77000004</v>
      </c>
      <c r="F44" s="87">
        <f t="shared" si="3"/>
        <v>494748837.04999989</v>
      </c>
      <c r="G44" s="87">
        <f t="shared" si="3"/>
        <v>484449193.39999992</v>
      </c>
      <c r="H44" s="87">
        <f t="shared" si="3"/>
        <v>0</v>
      </c>
      <c r="I44" s="87">
        <f t="shared" si="3"/>
        <v>0</v>
      </c>
      <c r="J44" s="87">
        <f t="shared" si="3"/>
        <v>0</v>
      </c>
      <c r="K44" s="87">
        <f t="shared" si="3"/>
        <v>0</v>
      </c>
      <c r="L44" s="87">
        <f t="shared" si="3"/>
        <v>0</v>
      </c>
      <c r="M44" s="88">
        <f t="shared" si="3"/>
        <v>2491413129.4500008</v>
      </c>
      <c r="N44" s="89">
        <f>SUM(B44:M44)</f>
        <v>5437166147.2700014</v>
      </c>
      <c r="O44" s="84"/>
      <c r="P44" s="164">
        <f>(N44/N$14)/P$14</f>
        <v>372.17246365713822</v>
      </c>
      <c r="Q44" s="89">
        <f>N44/P$14</f>
        <v>906194357.87833357</v>
      </c>
    </row>
    <row r="45" spans="1:17" ht="9" customHeight="1" x14ac:dyDescent="0.3">
      <c r="A45" s="169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85"/>
      <c r="N45" s="81"/>
      <c r="O45" s="24"/>
      <c r="P45" s="81"/>
      <c r="Q45" s="81"/>
    </row>
    <row r="46" spans="1:17" x14ac:dyDescent="0.3">
      <c r="A46" s="168" t="s">
        <v>90</v>
      </c>
      <c r="B46" s="75">
        <f>Aetna!I54+Anthem!I54+Humana!I54+Molina!I54+United!I54+Wellcare!I54</f>
        <v>7459822.879999999</v>
      </c>
      <c r="C46" s="76">
        <f>Aetna!J54+Anthem!J54+Humana!J54+Molina!J54+United!J54+Wellcare!J54</f>
        <v>6708232.7799999993</v>
      </c>
      <c r="D46" s="76">
        <f>Aetna!K54+Anthem!K54+Humana!K54+Molina!K54+United!K54+Wellcare!K54</f>
        <v>8112376.459999999</v>
      </c>
      <c r="E46" s="76">
        <f>Aetna!L54+Anthem!L54+Humana!L54+Molina!L54+United!L54+Wellcare!L54</f>
        <v>7364159.3499999996</v>
      </c>
      <c r="F46" s="76">
        <f>Aetna!M54+Anthem!M54+Humana!M54+Molina!M54+United!M54+Wellcare!M54</f>
        <v>7470482.8699999992</v>
      </c>
      <c r="G46" s="76">
        <f>Aetna!N54+Anthem!N54+Humana!N54+Molina!N54+United!N54+Wellcare!N54</f>
        <v>8694866.0500000007</v>
      </c>
      <c r="H46" s="76">
        <f>Aetna!O54+Anthem!O54+Humana!O54+Molina!O54+United!O54+Wellcare!O54</f>
        <v>0</v>
      </c>
      <c r="I46" s="76">
        <f>Aetna!P54+Anthem!P54+Humana!P54+Molina!P54+United!P54+Wellcare!P54</f>
        <v>0</v>
      </c>
      <c r="J46" s="76">
        <f>Aetna!Q54+Anthem!Q54+Humana!Q54+Molina!Q54+United!Q54+Wellcare!Q54</f>
        <v>0</v>
      </c>
      <c r="K46" s="76">
        <f>Aetna!R54+Anthem!R54+Humana!R54+Molina!R54+United!R54+Wellcare!R54</f>
        <v>0</v>
      </c>
      <c r="L46" s="76">
        <f>Aetna!S54+Anthem!S54+Humana!S54+Molina!S54+United!S54+Wellcare!S54</f>
        <v>0</v>
      </c>
      <c r="M46" s="104">
        <f>Aetna!U54+Anthem!T54+Humana!U54+Molina!U54+United!U54+Wellcare!U54</f>
        <v>36639913.57</v>
      </c>
      <c r="N46" s="77">
        <f t="shared" ref="N46:N84" si="4">SUM(B46:M46)</f>
        <v>82449853.960000008</v>
      </c>
      <c r="O46" s="24"/>
      <c r="P46" s="81">
        <f t="shared" ref="P46:P84" si="5">(N46/N$14)/P$14</f>
        <v>5.643668860822225</v>
      </c>
      <c r="Q46" s="77">
        <f t="shared" ref="Q46:Q84" si="6">N46/P$14</f>
        <v>13741642.326666668</v>
      </c>
    </row>
    <row r="47" spans="1:17" x14ac:dyDescent="0.3">
      <c r="A47" s="168" t="s">
        <v>92</v>
      </c>
      <c r="B47" s="75">
        <f>Aetna!I55+Anthem!I55+Humana!I55+Molina!I55+United!I55+Wellcare!I55</f>
        <v>1375773.3399999999</v>
      </c>
      <c r="C47" s="76">
        <f>Aetna!J55+Anthem!J55+Humana!J55+Molina!J55+United!J55+Wellcare!J55</f>
        <v>1333893.5699999998</v>
      </c>
      <c r="D47" s="76">
        <f>Aetna!K55+Anthem!K55+Humana!K55+Molina!K55+United!K55+Wellcare!K55</f>
        <v>1212205.21</v>
      </c>
      <c r="E47" s="76">
        <f>Aetna!L55+Anthem!L55+Humana!L55+Molina!L55+United!L55+Wellcare!L55</f>
        <v>1219462.26</v>
      </c>
      <c r="F47" s="76">
        <f>Aetna!M55+Anthem!M55+Humana!M55+Molina!M55+United!M55+Wellcare!M55</f>
        <v>1187411.3900000001</v>
      </c>
      <c r="G47" s="76">
        <f>Aetna!N55+Anthem!N55+Humana!N55+Molina!N55+United!N55+Wellcare!N55</f>
        <v>1087033.33</v>
      </c>
      <c r="H47" s="76">
        <f>Aetna!O55+Anthem!O55+Humana!O55+Molina!O55+United!O55+Wellcare!O55</f>
        <v>0</v>
      </c>
      <c r="I47" s="76">
        <f>Aetna!P55+Anthem!P55+Humana!P55+Molina!P55+United!P55+Wellcare!P55</f>
        <v>0</v>
      </c>
      <c r="J47" s="76">
        <f>Aetna!Q55+Anthem!Q55+Humana!Q55+Molina!Q55+United!Q55+Wellcare!Q55</f>
        <v>0</v>
      </c>
      <c r="K47" s="76">
        <f>Aetna!R55+Anthem!R55+Humana!R55+Molina!R55+United!R55+Wellcare!R55</f>
        <v>0</v>
      </c>
      <c r="L47" s="76">
        <f>Aetna!S55+Anthem!S55+Humana!S55+Molina!S55+United!S55+Wellcare!S55</f>
        <v>0</v>
      </c>
      <c r="M47" s="104">
        <f>Aetna!U55+Anthem!T55+Humana!U55+Molina!U55+United!U55+Wellcare!U55</f>
        <v>6108953.0700000003</v>
      </c>
      <c r="N47" s="77">
        <f t="shared" si="4"/>
        <v>13524732.17</v>
      </c>
      <c r="O47" s="24"/>
      <c r="P47" s="81">
        <f t="shared" si="5"/>
        <v>0.92576403877950053</v>
      </c>
      <c r="Q47" s="77">
        <f t="shared" si="6"/>
        <v>2254122.0283333333</v>
      </c>
    </row>
    <row r="48" spans="1:17" x14ac:dyDescent="0.3">
      <c r="A48" s="168" t="s">
        <v>94</v>
      </c>
      <c r="B48" s="75">
        <f>Aetna!I56+Anthem!I56+Humana!I56+Molina!I56+United!I56+Wellcare!I56</f>
        <v>0</v>
      </c>
      <c r="C48" s="76">
        <f>Aetna!J56+Anthem!J56+Humana!J56+Molina!J56+United!J56+Wellcare!J56</f>
        <v>0</v>
      </c>
      <c r="D48" s="76">
        <f>Aetna!K56+Anthem!K56+Humana!K56+Molina!K56+United!K56+Wellcare!K56</f>
        <v>0</v>
      </c>
      <c r="E48" s="76">
        <f>Aetna!L56+Anthem!L56+Humana!L56+Molina!L56+United!L56+Wellcare!L56</f>
        <v>0</v>
      </c>
      <c r="F48" s="76">
        <f>Aetna!M56+Anthem!M56+Humana!M56+Molina!M56+United!M56+Wellcare!M56</f>
        <v>0</v>
      </c>
      <c r="G48" s="76">
        <f>Aetna!N56+Anthem!N56+Humana!N56+Molina!N56+United!N56+Wellcare!N56</f>
        <v>0</v>
      </c>
      <c r="H48" s="76">
        <f>Aetna!O56+Anthem!O56+Humana!O56+Molina!O56+United!O56+Wellcare!O56</f>
        <v>0</v>
      </c>
      <c r="I48" s="76">
        <f>Aetna!P56+Anthem!P56+Humana!P56+Molina!P56+United!P56+Wellcare!P56</f>
        <v>0</v>
      </c>
      <c r="J48" s="76">
        <f>Aetna!Q56+Anthem!Q56+Humana!Q56+Molina!Q56+United!Q56+Wellcare!Q56</f>
        <v>0</v>
      </c>
      <c r="K48" s="76">
        <f>Aetna!R56+Anthem!R56+Humana!R56+Molina!R56+United!R56+Wellcare!R56</f>
        <v>0</v>
      </c>
      <c r="L48" s="76">
        <f>Aetna!S56+Anthem!S56+Humana!S56+Molina!S56+United!S56+Wellcare!S56</f>
        <v>0</v>
      </c>
      <c r="M48" s="104">
        <f>Aetna!U56+Anthem!T56+Humana!U56+Molina!U56+United!U56+Wellcare!U56</f>
        <v>0</v>
      </c>
      <c r="N48" s="77">
        <f t="shared" si="4"/>
        <v>0</v>
      </c>
      <c r="O48" s="24"/>
      <c r="P48" s="81">
        <f t="shared" si="5"/>
        <v>0</v>
      </c>
      <c r="Q48" s="77">
        <f t="shared" si="6"/>
        <v>0</v>
      </c>
    </row>
    <row r="49" spans="1:17" x14ac:dyDescent="0.3">
      <c r="A49" s="168" t="s">
        <v>96</v>
      </c>
      <c r="B49" s="75">
        <f>Aetna!I57+Anthem!I57+Humana!I57+Molina!I57+United!I57+Wellcare!I57</f>
        <v>88540.2</v>
      </c>
      <c r="C49" s="76">
        <f>Aetna!J57+Anthem!J57+Humana!J57+Molina!J57+United!J57+Wellcare!J57</f>
        <v>72702</v>
      </c>
      <c r="D49" s="76">
        <f>Aetna!K57+Anthem!K57+Humana!K57+Molina!K57+United!K57+Wellcare!K57</f>
        <v>118173.9</v>
      </c>
      <c r="E49" s="76">
        <f>Aetna!L57+Anthem!L57+Humana!L57+Molina!L57+United!L57+Wellcare!L57</f>
        <v>97740</v>
      </c>
      <c r="F49" s="76">
        <f>Aetna!M57+Anthem!M57+Humana!M57+Molina!M57+United!M57+Wellcare!M57</f>
        <v>36660</v>
      </c>
      <c r="G49" s="76">
        <f>Aetna!N57+Anthem!N57+Humana!N57+Molina!N57+United!N57+Wellcare!N57</f>
        <v>75195</v>
      </c>
      <c r="H49" s="76">
        <f>Aetna!O57+Anthem!O57+Humana!O57+Molina!O57+United!O57+Wellcare!O57</f>
        <v>0</v>
      </c>
      <c r="I49" s="76">
        <f>Aetna!P57+Anthem!P57+Humana!P57+Molina!P57+United!P57+Wellcare!P57</f>
        <v>0</v>
      </c>
      <c r="J49" s="76">
        <f>Aetna!Q57+Anthem!Q57+Humana!Q57+Molina!Q57+United!Q57+Wellcare!Q57</f>
        <v>0</v>
      </c>
      <c r="K49" s="76">
        <f>Aetna!R57+Anthem!R57+Humana!R57+Molina!R57+United!R57+Wellcare!R57</f>
        <v>0</v>
      </c>
      <c r="L49" s="76">
        <f>Aetna!S57+Anthem!S57+Humana!S57+Molina!S57+United!S57+Wellcare!S57</f>
        <v>0</v>
      </c>
      <c r="M49" s="104">
        <f>Aetna!U57+Anthem!T57+Humana!U57+Molina!U57+United!U57+Wellcare!U57</f>
        <v>489011.1</v>
      </c>
      <c r="N49" s="77">
        <f t="shared" si="4"/>
        <v>978022.2</v>
      </c>
      <c r="O49" s="24"/>
      <c r="P49" s="81">
        <f t="shared" si="5"/>
        <v>6.6945339139238016E-2</v>
      </c>
      <c r="Q49" s="77">
        <f t="shared" si="6"/>
        <v>163003.69999999998</v>
      </c>
    </row>
    <row r="50" spans="1:17" x14ac:dyDescent="0.3">
      <c r="A50" s="168" t="s">
        <v>98</v>
      </c>
      <c r="B50" s="75">
        <f>Aetna!I58+Anthem!I58+Humana!I58+Molina!I58+United!I58+Wellcare!I58</f>
        <v>1851993.0999999999</v>
      </c>
      <c r="C50" s="76">
        <f>Aetna!J58+Anthem!J58+Humana!J58+Molina!J58+United!J58+Wellcare!J58</f>
        <v>1225298.46</v>
      </c>
      <c r="D50" s="76">
        <f>Aetna!K58+Anthem!K58+Humana!K58+Molina!K58+United!K58+Wellcare!K58</f>
        <v>1287830.3600000001</v>
      </c>
      <c r="E50" s="76">
        <f>Aetna!L58+Anthem!L58+Humana!L58+Molina!L58+United!L58+Wellcare!L58</f>
        <v>1527792.8299999998</v>
      </c>
      <c r="F50" s="76">
        <f>Aetna!M58+Anthem!M58+Humana!M58+Molina!M58+United!M58+Wellcare!M58</f>
        <v>1318493.03</v>
      </c>
      <c r="G50" s="76">
        <f>Aetna!N58+Anthem!N58+Humana!N58+Molina!N58+United!N58+Wellcare!N58</f>
        <v>1173971.3899999999</v>
      </c>
      <c r="H50" s="76">
        <f>Aetna!O58+Anthem!O58+Humana!O58+Molina!O58+United!O58+Wellcare!O58</f>
        <v>0</v>
      </c>
      <c r="I50" s="76">
        <f>Aetna!P58+Anthem!P58+Humana!P58+Molina!P58+United!P58+Wellcare!P58</f>
        <v>0</v>
      </c>
      <c r="J50" s="76">
        <f>Aetna!Q58+Anthem!Q58+Humana!Q58+Molina!Q58+United!Q58+Wellcare!Q58</f>
        <v>0</v>
      </c>
      <c r="K50" s="76">
        <f>Aetna!R58+Anthem!R58+Humana!R58+Molina!R58+United!R58+Wellcare!R58</f>
        <v>0</v>
      </c>
      <c r="L50" s="76">
        <f>Aetna!S58+Anthem!S58+Humana!S58+Molina!S58+United!S58+Wellcare!S58</f>
        <v>0</v>
      </c>
      <c r="M50" s="104">
        <f>Aetna!U58+Anthem!T58+Humana!U58+Molina!U58+United!U58+Wellcare!U58</f>
        <v>8138539.3099999996</v>
      </c>
      <c r="N50" s="77">
        <f t="shared" si="4"/>
        <v>16523918.48</v>
      </c>
      <c r="O50" s="24"/>
      <c r="P50" s="81">
        <f t="shared" si="5"/>
        <v>1.1310574816734449</v>
      </c>
      <c r="Q50" s="77">
        <f t="shared" si="6"/>
        <v>2753986.4133333336</v>
      </c>
    </row>
    <row r="51" spans="1:17" x14ac:dyDescent="0.3">
      <c r="A51" s="168" t="s">
        <v>100</v>
      </c>
      <c r="B51" s="75">
        <f>Aetna!I59+Anthem!I59+Humana!I59+Molina!I59+United!I59+Wellcare!I59</f>
        <v>2266209.08</v>
      </c>
      <c r="C51" s="76">
        <f>Aetna!J59+Anthem!J59+Humana!J59+Molina!J59+United!J59+Wellcare!J59</f>
        <v>2430000.33</v>
      </c>
      <c r="D51" s="76">
        <f>Aetna!K59+Anthem!K59+Humana!K59+Molina!K59+United!K59+Wellcare!K59</f>
        <v>2606934.7800000003</v>
      </c>
      <c r="E51" s="76">
        <f>Aetna!L59+Anthem!L59+Humana!L59+Molina!L59+United!L59+Wellcare!L59</f>
        <v>2490095.39</v>
      </c>
      <c r="F51" s="76">
        <f>Aetna!M59+Anthem!M59+Humana!M59+Molina!M59+United!M59+Wellcare!M59</f>
        <v>2244008.77</v>
      </c>
      <c r="G51" s="76">
        <f>Aetna!N59+Anthem!N59+Humana!N59+Molina!N59+United!N59+Wellcare!N59</f>
        <v>1959238.62</v>
      </c>
      <c r="H51" s="76">
        <f>Aetna!O59+Anthem!O59+Humana!O59+Molina!O59+United!O59+Wellcare!O59</f>
        <v>0</v>
      </c>
      <c r="I51" s="76">
        <f>Aetna!P59+Anthem!P59+Humana!P59+Molina!P59+United!P59+Wellcare!P59</f>
        <v>0</v>
      </c>
      <c r="J51" s="76">
        <f>Aetna!Q59+Anthem!Q59+Humana!Q59+Molina!Q59+United!Q59+Wellcare!Q59</f>
        <v>0</v>
      </c>
      <c r="K51" s="76">
        <f>Aetna!R59+Anthem!R59+Humana!R59+Molina!R59+United!R59+Wellcare!R59</f>
        <v>0</v>
      </c>
      <c r="L51" s="76">
        <f>Aetna!S59+Anthem!S59+Humana!S59+Molina!S59+United!S59+Wellcare!S59</f>
        <v>0</v>
      </c>
      <c r="M51" s="104">
        <f>Aetna!U59+Anthem!T59+Humana!U59+Molina!U59+United!U59+Wellcare!U59</f>
        <v>12091800.949999999</v>
      </c>
      <c r="N51" s="77">
        <f t="shared" si="4"/>
        <v>26088287.919999998</v>
      </c>
      <c r="O51" s="24"/>
      <c r="P51" s="81">
        <f t="shared" si="5"/>
        <v>1.7857358272301855</v>
      </c>
      <c r="Q51" s="77">
        <f t="shared" si="6"/>
        <v>4348047.9866666663</v>
      </c>
    </row>
    <row r="52" spans="1:17" x14ac:dyDescent="0.3">
      <c r="A52" s="168" t="s">
        <v>102</v>
      </c>
      <c r="B52" s="75">
        <f>Aetna!I60+Anthem!I60+Humana!I60+Molina!I60+United!I60+Wellcare!I60</f>
        <v>0</v>
      </c>
      <c r="C52" s="76">
        <f>Aetna!J60+Anthem!J60+Humana!J60+Molina!J60+United!J60+Wellcare!J60</f>
        <v>0</v>
      </c>
      <c r="D52" s="76">
        <f>Aetna!K60+Anthem!K60+Humana!K60+Molina!K60+United!K60+Wellcare!K60</f>
        <v>0</v>
      </c>
      <c r="E52" s="76">
        <f>Aetna!L60+Anthem!L60+Humana!L60+Molina!L60+United!L60+Wellcare!L60</f>
        <v>0</v>
      </c>
      <c r="F52" s="76">
        <f>Aetna!M60+Anthem!M60+Humana!M60+Molina!M60+United!M60+Wellcare!M60</f>
        <v>0</v>
      </c>
      <c r="G52" s="76">
        <f>Aetna!N60+Anthem!N60+Humana!N60+Molina!N60+United!N60+Wellcare!N60</f>
        <v>0</v>
      </c>
      <c r="H52" s="76">
        <f>Aetna!O60+Anthem!O60+Humana!O60+Molina!O60+United!O60+Wellcare!O60</f>
        <v>0</v>
      </c>
      <c r="I52" s="76">
        <f>Aetna!P60+Anthem!P60+Humana!P60+Molina!P60+United!P60+Wellcare!P60</f>
        <v>0</v>
      </c>
      <c r="J52" s="76">
        <f>Aetna!Q60+Anthem!Q60+Humana!Q60+Molina!Q60+United!Q60+Wellcare!Q60</f>
        <v>0</v>
      </c>
      <c r="K52" s="76">
        <f>Aetna!R60+Anthem!R60+Humana!R60+Molina!R60+United!R60+Wellcare!R60</f>
        <v>0</v>
      </c>
      <c r="L52" s="76">
        <f>Aetna!S60+Anthem!S60+Humana!S60+Molina!S60+United!S60+Wellcare!S60</f>
        <v>0</v>
      </c>
      <c r="M52" s="104">
        <f>Aetna!U60+Anthem!T60+Humana!U60+Molina!U60+United!U60+Wellcare!U60</f>
        <v>0</v>
      </c>
      <c r="N52" s="77">
        <f t="shared" si="4"/>
        <v>0</v>
      </c>
      <c r="O52" s="24"/>
      <c r="P52" s="81">
        <f t="shared" si="5"/>
        <v>0</v>
      </c>
      <c r="Q52" s="77">
        <f t="shared" si="6"/>
        <v>0</v>
      </c>
    </row>
    <row r="53" spans="1:17" x14ac:dyDescent="0.3">
      <c r="A53" s="168" t="s">
        <v>104</v>
      </c>
      <c r="B53" s="75">
        <f>Aetna!I61+Anthem!I61+Humana!I61+Molina!I61+United!I61+Wellcare!I61</f>
        <v>6200.93</v>
      </c>
      <c r="C53" s="76">
        <f>Aetna!J61+Anthem!J61+Humana!J61+Molina!J61+United!J61+Wellcare!J61</f>
        <v>40816.67</v>
      </c>
      <c r="D53" s="76">
        <f>Aetna!K61+Anthem!K61+Humana!K61+Molina!K61+United!K61+Wellcare!K61</f>
        <v>7216.19</v>
      </c>
      <c r="E53" s="76">
        <f>Aetna!L61+Anthem!L61+Humana!L61+Molina!L61+United!L61+Wellcare!L61</f>
        <v>51248.61</v>
      </c>
      <c r="F53" s="76">
        <f>Aetna!M61+Anthem!M61+Humana!M61+Molina!M61+United!M61+Wellcare!M61</f>
        <v>33019.620000000003</v>
      </c>
      <c r="G53" s="76">
        <f>Aetna!N61+Anthem!N61+Humana!N61+Molina!N61+United!N61+Wellcare!N61</f>
        <v>34044.089999999997</v>
      </c>
      <c r="H53" s="76">
        <f>Aetna!O61+Anthem!O61+Humana!O61+Molina!O61+United!O61+Wellcare!O61</f>
        <v>0</v>
      </c>
      <c r="I53" s="76">
        <f>Aetna!P61+Anthem!P61+Humana!P61+Molina!P61+United!P61+Wellcare!P61</f>
        <v>0</v>
      </c>
      <c r="J53" s="76">
        <f>Aetna!Q61+Anthem!Q61+Humana!Q61+Molina!Q61+United!Q61+Wellcare!Q61</f>
        <v>0</v>
      </c>
      <c r="K53" s="76">
        <f>Aetna!R61+Anthem!R61+Humana!R61+Molina!R61+United!R61+Wellcare!R61</f>
        <v>0</v>
      </c>
      <c r="L53" s="76">
        <f>Aetna!S61+Anthem!S61+Humana!S61+Molina!S61+United!S61+Wellcare!S61</f>
        <v>0</v>
      </c>
      <c r="M53" s="104">
        <f>Aetna!U61+Anthem!T61+Humana!U61+Molina!U61+United!U61+Wellcare!U61</f>
        <v>172546.11</v>
      </c>
      <c r="N53" s="77">
        <f t="shared" si="4"/>
        <v>345092.22</v>
      </c>
      <c r="O53" s="24"/>
      <c r="P53" s="81">
        <f t="shared" si="5"/>
        <v>2.3621463502784018E-2</v>
      </c>
      <c r="Q53" s="77">
        <f t="shared" si="6"/>
        <v>57515.369999999995</v>
      </c>
    </row>
    <row r="54" spans="1:17" x14ac:dyDescent="0.3">
      <c r="A54" s="168" t="s">
        <v>106</v>
      </c>
      <c r="B54" s="75">
        <f>Aetna!I62+Anthem!I62+Humana!I62+Molina!I62+United!I62+Wellcare!I62</f>
        <v>0</v>
      </c>
      <c r="C54" s="76">
        <f>Aetna!J62+Anthem!J62+Humana!J62+Molina!J62+United!J62+Wellcare!J62</f>
        <v>0</v>
      </c>
      <c r="D54" s="76">
        <f>Aetna!K62+Anthem!K62+Humana!K62+Molina!K62+United!K62+Wellcare!K62</f>
        <v>0</v>
      </c>
      <c r="E54" s="76">
        <f>Aetna!L62+Anthem!L62+Humana!L62+Molina!L62+United!L62+Wellcare!L62</f>
        <v>0</v>
      </c>
      <c r="F54" s="76">
        <f>Aetna!M62+Anthem!M62+Humana!M62+Molina!M62+United!M62+Wellcare!M62</f>
        <v>0</v>
      </c>
      <c r="G54" s="76">
        <f>Aetna!N62+Anthem!N62+Humana!N62+Molina!N62+United!N62+Wellcare!N62</f>
        <v>0</v>
      </c>
      <c r="H54" s="76">
        <f>Aetna!O62+Anthem!O62+Humana!O62+Molina!O62+United!O62+Wellcare!O62</f>
        <v>0</v>
      </c>
      <c r="I54" s="76">
        <f>Aetna!P62+Anthem!P62+Humana!P62+Molina!P62+United!P62+Wellcare!P62</f>
        <v>0</v>
      </c>
      <c r="J54" s="76">
        <f>Aetna!Q62+Anthem!Q62+Humana!Q62+Molina!Q62+United!Q62+Wellcare!Q62</f>
        <v>0</v>
      </c>
      <c r="K54" s="76">
        <f>Aetna!R62+Anthem!R62+Humana!R62+Molina!R62+United!R62+Wellcare!R62</f>
        <v>0</v>
      </c>
      <c r="L54" s="76">
        <f>Aetna!S62+Anthem!S62+Humana!S62+Molina!S62+United!S62+Wellcare!S62</f>
        <v>0</v>
      </c>
      <c r="M54" s="104">
        <f>Aetna!U62+Anthem!T62+Humana!U62+Molina!U62+United!U62+Wellcare!U62</f>
        <v>0</v>
      </c>
      <c r="N54" s="77">
        <f t="shared" si="4"/>
        <v>0</v>
      </c>
      <c r="O54" s="24"/>
      <c r="P54" s="81">
        <f t="shared" si="5"/>
        <v>0</v>
      </c>
      <c r="Q54" s="77">
        <f t="shared" si="6"/>
        <v>0</v>
      </c>
    </row>
    <row r="55" spans="1:17" x14ac:dyDescent="0.3">
      <c r="A55" s="168" t="s">
        <v>108</v>
      </c>
      <c r="B55" s="75">
        <f>Aetna!I63+Anthem!I63+Humana!I63+Molina!I63+United!I63+Wellcare!I63</f>
        <v>0</v>
      </c>
      <c r="C55" s="76">
        <f>Aetna!J63+Anthem!J63+Humana!J63+Molina!J63+United!J63+Wellcare!J63</f>
        <v>0</v>
      </c>
      <c r="D55" s="76">
        <f>Aetna!K63+Anthem!K63+Humana!K63+Molina!K63+United!K63+Wellcare!K63</f>
        <v>0</v>
      </c>
      <c r="E55" s="76">
        <f>Aetna!L63+Anthem!L63+Humana!L63+Molina!L63+United!L63+Wellcare!L63</f>
        <v>0</v>
      </c>
      <c r="F55" s="76">
        <f>Aetna!M63+Anthem!M63+Humana!M63+Molina!M63+United!M63+Wellcare!M63</f>
        <v>0</v>
      </c>
      <c r="G55" s="76">
        <f>Aetna!N63+Anthem!N63+Humana!N63+Molina!N63+United!N63+Wellcare!N63</f>
        <v>0</v>
      </c>
      <c r="H55" s="76">
        <f>Aetna!O63+Anthem!O63+Humana!O63+Molina!O63+United!O63+Wellcare!O63</f>
        <v>0</v>
      </c>
      <c r="I55" s="76">
        <f>Aetna!P63+Anthem!P63+Humana!P63+Molina!P63+United!P63+Wellcare!P63</f>
        <v>0</v>
      </c>
      <c r="J55" s="76">
        <f>Aetna!Q63+Anthem!Q63+Humana!Q63+Molina!Q63+United!Q63+Wellcare!Q63</f>
        <v>0</v>
      </c>
      <c r="K55" s="76">
        <f>Aetna!R63+Anthem!R63+Humana!R63+Molina!R63+United!R63+Wellcare!R63</f>
        <v>0</v>
      </c>
      <c r="L55" s="76">
        <f>Aetna!S63+Anthem!S63+Humana!S63+Molina!S63+United!S63+Wellcare!S63</f>
        <v>0</v>
      </c>
      <c r="M55" s="104">
        <f>Aetna!U63+Anthem!T63+Humana!U63+Molina!U63+United!U63+Wellcare!U63</f>
        <v>0</v>
      </c>
      <c r="N55" s="77">
        <f t="shared" si="4"/>
        <v>0</v>
      </c>
      <c r="O55" s="24"/>
      <c r="P55" s="81">
        <f t="shared" si="5"/>
        <v>0</v>
      </c>
      <c r="Q55" s="77">
        <f t="shared" si="6"/>
        <v>0</v>
      </c>
    </row>
    <row r="56" spans="1:17" x14ac:dyDescent="0.3">
      <c r="A56" s="168" t="s">
        <v>110</v>
      </c>
      <c r="B56" s="75">
        <f>Aetna!I64+Anthem!I64+Humana!I64+Molina!I64+United!I64+Wellcare!I64</f>
        <v>0</v>
      </c>
      <c r="C56" s="76">
        <f>Aetna!J64+Anthem!J64+Humana!J64+Molina!J64+United!J64+Wellcare!J64</f>
        <v>0</v>
      </c>
      <c r="D56" s="76">
        <f>Aetna!K64+Anthem!K64+Humana!K64+Molina!K64+United!K64+Wellcare!K64</f>
        <v>0</v>
      </c>
      <c r="E56" s="76">
        <f>Aetna!L64+Anthem!L64+Humana!L64+Molina!L64+United!L64+Wellcare!L64</f>
        <v>0</v>
      </c>
      <c r="F56" s="76">
        <f>Aetna!M64+Anthem!M64+Humana!M64+Molina!M64+United!M64+Wellcare!M64</f>
        <v>0</v>
      </c>
      <c r="G56" s="76">
        <f>Aetna!N64+Anthem!N64+Humana!N64+Molina!N64+United!N64+Wellcare!N64</f>
        <v>0</v>
      </c>
      <c r="H56" s="76">
        <f>Aetna!O64+Anthem!O64+Humana!O64+Molina!O64+United!O64+Wellcare!O64</f>
        <v>0</v>
      </c>
      <c r="I56" s="76">
        <f>Aetna!P64+Anthem!P64+Humana!P64+Molina!P64+United!P64+Wellcare!P64</f>
        <v>0</v>
      </c>
      <c r="J56" s="76">
        <f>Aetna!Q64+Anthem!Q64+Humana!Q64+Molina!Q64+United!Q64+Wellcare!Q64</f>
        <v>0</v>
      </c>
      <c r="K56" s="76">
        <f>Aetna!R64+Anthem!R64+Humana!R64+Molina!R64+United!R64+Wellcare!R64</f>
        <v>0</v>
      </c>
      <c r="L56" s="76">
        <f>Aetna!S64+Anthem!S64+Humana!S64+Molina!S64+United!S64+Wellcare!S64</f>
        <v>0</v>
      </c>
      <c r="M56" s="104">
        <f>Aetna!U64+Anthem!T64+Humana!U64+Molina!U64+United!U64+Wellcare!U64</f>
        <v>0</v>
      </c>
      <c r="N56" s="77">
        <f t="shared" si="4"/>
        <v>0</v>
      </c>
      <c r="O56" s="24"/>
      <c r="P56" s="81">
        <f t="shared" si="5"/>
        <v>0</v>
      </c>
      <c r="Q56" s="77">
        <f t="shared" si="6"/>
        <v>0</v>
      </c>
    </row>
    <row r="57" spans="1:17" x14ac:dyDescent="0.3">
      <c r="A57" s="168" t="s">
        <v>112</v>
      </c>
      <c r="B57" s="75">
        <f>Aetna!I65+Anthem!I65+Humana!I65+Molina!I65+United!I65+Wellcare!I65</f>
        <v>0</v>
      </c>
      <c r="C57" s="76">
        <f>Aetna!J65+Anthem!J65+Humana!J65+Molina!J65+United!J65+Wellcare!J65</f>
        <v>0</v>
      </c>
      <c r="D57" s="76">
        <f>Aetna!K65+Anthem!K65+Humana!K65+Molina!K65+United!K65+Wellcare!K65</f>
        <v>0</v>
      </c>
      <c r="E57" s="76">
        <f>Aetna!L65+Anthem!L65+Humana!L65+Molina!L65+United!L65+Wellcare!L65</f>
        <v>0</v>
      </c>
      <c r="F57" s="76">
        <f>Aetna!M65+Anthem!M65+Humana!M65+Molina!M65+United!M65+Wellcare!M65</f>
        <v>0</v>
      </c>
      <c r="G57" s="76">
        <f>Aetna!N65+Anthem!N65+Humana!N65+Molina!N65+United!N65+Wellcare!N65</f>
        <v>0</v>
      </c>
      <c r="H57" s="76">
        <f>Aetna!O65+Anthem!O65+Humana!O65+Molina!O65+United!O65+Wellcare!O65</f>
        <v>0</v>
      </c>
      <c r="I57" s="76">
        <f>Aetna!P65+Anthem!P65+Humana!P65+Molina!P65+United!P65+Wellcare!P65</f>
        <v>0</v>
      </c>
      <c r="J57" s="76">
        <f>Aetna!Q65+Anthem!Q65+Humana!Q65+Molina!Q65+United!Q65+Wellcare!Q65</f>
        <v>0</v>
      </c>
      <c r="K57" s="76">
        <f>Aetna!R65+Anthem!R65+Humana!R65+Molina!R65+United!R65+Wellcare!R65</f>
        <v>0</v>
      </c>
      <c r="L57" s="76">
        <f>Aetna!S65+Anthem!S65+Humana!S65+Molina!S65+United!S65+Wellcare!S65</f>
        <v>0</v>
      </c>
      <c r="M57" s="104">
        <f>Aetna!U65+Anthem!T65+Humana!U65+Molina!U65+United!U65+Wellcare!U65</f>
        <v>0</v>
      </c>
      <c r="N57" s="77">
        <f t="shared" si="4"/>
        <v>0</v>
      </c>
      <c r="O57" s="24"/>
      <c r="P57" s="81">
        <f t="shared" si="5"/>
        <v>0</v>
      </c>
      <c r="Q57" s="77">
        <f t="shared" si="6"/>
        <v>0</v>
      </c>
    </row>
    <row r="58" spans="1:17" x14ac:dyDescent="0.3">
      <c r="A58" s="168" t="s">
        <v>114</v>
      </c>
      <c r="B58" s="75">
        <f>Aetna!I66+Anthem!I66+Humana!I66+Molina!I66+United!I66+Wellcare!I66</f>
        <v>0</v>
      </c>
      <c r="C58" s="76">
        <f>Aetna!J66+Anthem!J66+Humana!J66+Molina!J66+United!J66+Wellcare!J66</f>
        <v>0</v>
      </c>
      <c r="D58" s="76">
        <f>Aetna!K66+Anthem!K66+Humana!K66+Molina!K66+United!K66+Wellcare!K66</f>
        <v>0</v>
      </c>
      <c r="E58" s="76">
        <f>Aetna!L66+Anthem!L66+Humana!L66+Molina!L66+United!L66+Wellcare!L66</f>
        <v>0</v>
      </c>
      <c r="F58" s="76">
        <f>Aetna!M66+Anthem!M66+Humana!M66+Molina!M66+United!M66+Wellcare!M66</f>
        <v>0</v>
      </c>
      <c r="G58" s="76">
        <f>Aetna!N66+Anthem!N66+Humana!N66+Molina!N66+United!N66+Wellcare!N66</f>
        <v>0</v>
      </c>
      <c r="H58" s="76">
        <f>Aetna!O66+Anthem!O66+Humana!O66+Molina!O66+United!O66+Wellcare!O66</f>
        <v>0</v>
      </c>
      <c r="I58" s="76">
        <f>Aetna!P66+Anthem!P66+Humana!P66+Molina!P66+United!P66+Wellcare!P66</f>
        <v>0</v>
      </c>
      <c r="J58" s="76">
        <f>Aetna!Q66+Anthem!Q66+Humana!Q66+Molina!Q66+United!Q66+Wellcare!Q66</f>
        <v>0</v>
      </c>
      <c r="K58" s="76">
        <f>Aetna!R66+Anthem!R66+Humana!R66+Molina!R66+United!R66+Wellcare!R66</f>
        <v>0</v>
      </c>
      <c r="L58" s="76">
        <f>Aetna!S66+Anthem!S66+Humana!S66+Molina!S66+United!S66+Wellcare!S66</f>
        <v>0</v>
      </c>
      <c r="M58" s="104">
        <f>Aetna!U66+Anthem!T66+Humana!U66+Molina!U66+United!U66+Wellcare!U66</f>
        <v>0</v>
      </c>
      <c r="N58" s="77">
        <f t="shared" si="4"/>
        <v>0</v>
      </c>
      <c r="O58" s="24"/>
      <c r="P58" s="81">
        <f t="shared" si="5"/>
        <v>0</v>
      </c>
      <c r="Q58" s="77">
        <f t="shared" si="6"/>
        <v>0</v>
      </c>
    </row>
    <row r="59" spans="1:17" x14ac:dyDescent="0.3">
      <c r="A59" s="168" t="s">
        <v>116</v>
      </c>
      <c r="B59" s="75">
        <f>Aetna!I67+Anthem!I67+Humana!I67+Molina!I67+United!I67+Wellcare!I67</f>
        <v>0</v>
      </c>
      <c r="C59" s="76">
        <f>Aetna!J67+Anthem!J67+Humana!J67+Molina!J67+United!J67+Wellcare!J67</f>
        <v>1414238.4200000011</v>
      </c>
      <c r="D59" s="76">
        <f>Aetna!K67+Anthem!K67+Humana!K67+Molina!K67+United!K67+Wellcare!K67</f>
        <v>0</v>
      </c>
      <c r="E59" s="76">
        <f>Aetna!L67+Anthem!L67+Humana!L67+Molina!L67+United!L67+Wellcare!L67</f>
        <v>0</v>
      </c>
      <c r="F59" s="76">
        <f>Aetna!M67+Anthem!M67+Humana!M67+Molina!M67+United!M67+Wellcare!M67</f>
        <v>0</v>
      </c>
      <c r="G59" s="76">
        <f>Aetna!N67+Anthem!N67+Humana!N67+Molina!N67+United!N67+Wellcare!N67</f>
        <v>0</v>
      </c>
      <c r="H59" s="76">
        <f>Aetna!O67+Anthem!O67+Humana!O67+Molina!O67+United!O67+Wellcare!O67</f>
        <v>0</v>
      </c>
      <c r="I59" s="76">
        <f>Aetna!P67+Anthem!P67+Humana!P67+Molina!P67+United!P67+Wellcare!P67</f>
        <v>0</v>
      </c>
      <c r="J59" s="76">
        <f>Aetna!Q67+Anthem!Q67+Humana!Q67+Molina!Q67+United!Q67+Wellcare!Q67</f>
        <v>0</v>
      </c>
      <c r="K59" s="76">
        <f>Aetna!R67+Anthem!R67+Humana!R67+Molina!R67+United!R67+Wellcare!R67</f>
        <v>0</v>
      </c>
      <c r="L59" s="76">
        <f>Aetna!S67+Anthem!S67+Humana!S67+Molina!S67+United!S67+Wellcare!S67</f>
        <v>0</v>
      </c>
      <c r="M59" s="104">
        <f>Aetna!U67+Anthem!T67+Humana!U67+Molina!U67+United!U67+Wellcare!U67</f>
        <v>1414238.4200000011</v>
      </c>
      <c r="N59" s="77">
        <f t="shared" si="4"/>
        <v>2828476.8400000022</v>
      </c>
      <c r="O59" s="24"/>
      <c r="P59" s="81">
        <f t="shared" si="5"/>
        <v>0.19360842862389052</v>
      </c>
      <c r="Q59" s="77">
        <f t="shared" si="6"/>
        <v>471412.80666666705</v>
      </c>
    </row>
    <row r="60" spans="1:17" x14ac:dyDescent="0.3">
      <c r="A60" s="168" t="s">
        <v>26</v>
      </c>
      <c r="B60" s="75">
        <f>Aetna!I19+Anthem!I19+Humana!I19+Molina!I19+United!I19+Wellcare!I19</f>
        <v>3609.31</v>
      </c>
      <c r="C60" s="76">
        <f>Aetna!J19+Anthem!J19+Humana!J19+Molina!J19+United!J19+Wellcare!J19</f>
        <v>-2730.65</v>
      </c>
      <c r="D60" s="76">
        <f>Aetna!K19+Anthem!K19+Humana!K19+Molina!K19+United!K19+Wellcare!K19</f>
        <v>0</v>
      </c>
      <c r="E60" s="76">
        <f>Aetna!L19+Anthem!L19+Humana!L19+Molina!L19+United!L19+Wellcare!L19</f>
        <v>1589.91</v>
      </c>
      <c r="F60" s="76">
        <f>Aetna!M19+Anthem!M19+Humana!M19+Molina!M19+United!M19+Wellcare!M19</f>
        <v>-1289.5899999999999</v>
      </c>
      <c r="G60" s="76">
        <f>Aetna!N19+Anthem!N19+Humana!N19+Molina!N19+United!N19+Wellcare!N19</f>
        <v>2391.1999999999998</v>
      </c>
      <c r="H60" s="76">
        <f>Aetna!O19+Anthem!O19+Humana!O19+Molina!O19+United!O19+Wellcare!O19</f>
        <v>0</v>
      </c>
      <c r="I60" s="76">
        <f>Aetna!P19+Anthem!P19+Humana!P19+Molina!P19+United!P19+Wellcare!P19</f>
        <v>0</v>
      </c>
      <c r="J60" s="76">
        <f>Aetna!Q19+Anthem!Q19+Humana!Q19+Molina!Q19+United!Q19+Wellcare!Q19</f>
        <v>0</v>
      </c>
      <c r="K60" s="76">
        <f>Aetna!R19+Anthem!R19+Humana!R19+Molina!R19+United!R19+Wellcare!R19</f>
        <v>0</v>
      </c>
      <c r="L60" s="76">
        <f>Aetna!S19+Anthem!S19+Humana!S19+Molina!S19+United!S19+Wellcare!S19</f>
        <v>0</v>
      </c>
      <c r="M60" s="104">
        <f>Aetna!U19+Anthem!T19+Humana!U19+Molina!U19+United!U19+Wellcare!U19</f>
        <v>0</v>
      </c>
      <c r="N60" s="77">
        <f t="shared" si="4"/>
        <v>3570.1799999999994</v>
      </c>
      <c r="O60" s="24"/>
      <c r="P60" s="81">
        <f t="shared" si="5"/>
        <v>2.4437779724031288E-4</v>
      </c>
      <c r="Q60" s="77">
        <f t="shared" si="6"/>
        <v>595.02999999999986</v>
      </c>
    </row>
    <row r="61" spans="1:17" x14ac:dyDescent="0.3">
      <c r="A61" s="168" t="s">
        <v>167</v>
      </c>
      <c r="B61" s="75">
        <f>Aetna!I20+Anthem!I20+Humana!I20+Molina!I20+United!I20+Wellcare!I20</f>
        <v>757.2</v>
      </c>
      <c r="C61" s="76">
        <f>Aetna!J20+Anthem!J20+Humana!J20+Molina!J20+United!J20+Wellcare!J20</f>
        <v>992.3</v>
      </c>
      <c r="D61" s="76">
        <f>Aetna!K20+Anthem!K20+Humana!K20+Molina!K20+United!K20+Wellcare!K20</f>
        <v>1066.71</v>
      </c>
      <c r="E61" s="76">
        <f>Aetna!L20+Anthem!L20+Humana!L20+Molina!L20+United!L20+Wellcare!L20</f>
        <v>587.79999999999995</v>
      </c>
      <c r="F61" s="76">
        <f>Aetna!M20+Anthem!M20+Humana!M20+Molina!M20+United!M20+Wellcare!M20</f>
        <v>868.78</v>
      </c>
      <c r="G61" s="76">
        <f>Aetna!N20+Anthem!N20+Humana!N20+Molina!N20+United!N20+Wellcare!N20</f>
        <v>524.01</v>
      </c>
      <c r="H61" s="76">
        <f>Aetna!O20+Anthem!O20+Humana!O20+Molina!O20+United!O20+Wellcare!O20</f>
        <v>0</v>
      </c>
      <c r="I61" s="76">
        <f>Aetna!P20+Anthem!P20+Humana!P20+Molina!P20+United!P20+Wellcare!P20</f>
        <v>0</v>
      </c>
      <c r="J61" s="76">
        <f>Aetna!Q20+Anthem!Q20+Humana!Q20+Molina!Q20+United!Q20+Wellcare!Q20</f>
        <v>0</v>
      </c>
      <c r="K61" s="76">
        <f>Aetna!R20+Anthem!R20+Humana!R20+Molina!R20+United!R20+Wellcare!R20</f>
        <v>0</v>
      </c>
      <c r="L61" s="76">
        <f>Aetna!S20+Anthem!S20+Humana!S20+Molina!S20+United!S20+Wellcare!S20</f>
        <v>0</v>
      </c>
      <c r="M61" s="104">
        <f>Aetna!U20+Anthem!T20+Humana!U20+Molina!U20+United!U20+Wellcare!U20</f>
        <v>4796.8</v>
      </c>
      <c r="N61" s="77">
        <f t="shared" si="4"/>
        <v>9593.6</v>
      </c>
      <c r="O61" s="24"/>
      <c r="P61" s="81">
        <f t="shared" si="5"/>
        <v>6.5667916900679117E-4</v>
      </c>
      <c r="Q61" s="77">
        <f t="shared" si="6"/>
        <v>1598.9333333333334</v>
      </c>
    </row>
    <row r="62" spans="1:17" x14ac:dyDescent="0.3">
      <c r="A62" s="168" t="s">
        <v>118</v>
      </c>
      <c r="B62" s="75">
        <f>Aetna!I68+Anthem!I68+Humana!I68+Molina!I68+United!I68+Wellcare!I68</f>
        <v>0</v>
      </c>
      <c r="C62" s="76">
        <f>Aetna!J68+Anthem!J68+Humana!J68+Molina!J68+United!J68+Wellcare!J68</f>
        <v>0</v>
      </c>
      <c r="D62" s="76">
        <f>Aetna!K68+Anthem!K68+Humana!K68+Molina!K68+United!K68+Wellcare!K68</f>
        <v>0</v>
      </c>
      <c r="E62" s="76">
        <f>Aetna!L68+Anthem!L68+Humana!L68+Molina!L68+United!L68+Wellcare!L68</f>
        <v>0</v>
      </c>
      <c r="F62" s="76">
        <f>Aetna!M68+Anthem!M68+Humana!M68+Molina!M68+United!M68+Wellcare!M68</f>
        <v>0</v>
      </c>
      <c r="G62" s="76">
        <f>Aetna!N68+Anthem!N68+Humana!N68+Molina!N68+United!N68+Wellcare!N68</f>
        <v>0</v>
      </c>
      <c r="H62" s="76">
        <f>Aetna!O68+Anthem!O68+Humana!O68+Molina!O68+United!O68+Wellcare!O68</f>
        <v>0</v>
      </c>
      <c r="I62" s="76">
        <f>Aetna!P68+Anthem!P68+Humana!P68+Molina!P68+United!P68+Wellcare!P68</f>
        <v>0</v>
      </c>
      <c r="J62" s="76">
        <f>Aetna!Q68+Anthem!Q68+Humana!Q68+Molina!Q68+United!Q68+Wellcare!Q68</f>
        <v>0</v>
      </c>
      <c r="K62" s="76">
        <f>Aetna!R68+Anthem!R68+Humana!R68+Molina!R68+United!R68+Wellcare!R68</f>
        <v>0</v>
      </c>
      <c r="L62" s="76">
        <f>Aetna!S68+Anthem!S68+Humana!S68+Molina!S68+United!S68+Wellcare!S68</f>
        <v>0</v>
      </c>
      <c r="M62" s="104">
        <f>Aetna!U68+Anthem!T68+Humana!U68+Molina!U68+United!U68+Wellcare!U68</f>
        <v>0</v>
      </c>
      <c r="N62" s="77">
        <f t="shared" si="4"/>
        <v>0</v>
      </c>
      <c r="O62" s="24"/>
      <c r="P62" s="81">
        <f t="shared" si="5"/>
        <v>0</v>
      </c>
      <c r="Q62" s="77">
        <f t="shared" si="6"/>
        <v>0</v>
      </c>
    </row>
    <row r="63" spans="1:17" x14ac:dyDescent="0.3">
      <c r="A63" s="168" t="s">
        <v>31</v>
      </c>
      <c r="B63" s="75">
        <f>Aetna!I22+Anthem!I22+Humana!I22+Molina!I22+United!I22+Wellcare!I22</f>
        <v>260375.35</v>
      </c>
      <c r="C63" s="76">
        <f>Aetna!J22+Anthem!J22+Humana!J22+Molina!J22+United!J22+Wellcare!J22</f>
        <v>265448.29000000004</v>
      </c>
      <c r="D63" s="76">
        <f>Aetna!K22+Anthem!K22+Humana!K22+Molina!K22+United!K22+Wellcare!K22</f>
        <v>598145.36</v>
      </c>
      <c r="E63" s="76">
        <f>Aetna!L22+Anthem!L22+Humana!L22+Molina!L22+United!L22+Wellcare!L22</f>
        <v>560105.35000000009</v>
      </c>
      <c r="F63" s="76">
        <f>Aetna!M22+Anthem!M22+Humana!M22+Molina!M22+United!M22+Wellcare!M22</f>
        <v>621750.44999999995</v>
      </c>
      <c r="G63" s="76">
        <f>Aetna!N22+Anthem!N22+Humana!N22+Molina!N22+United!N22+Wellcare!N22</f>
        <v>467724.01</v>
      </c>
      <c r="H63" s="76">
        <f>Aetna!O22+Anthem!O22+Humana!O22+Molina!O22+United!O22+Wellcare!O22</f>
        <v>0</v>
      </c>
      <c r="I63" s="76">
        <f>Aetna!P22+Anthem!P22+Humana!P22+Molina!P22+United!P22+Wellcare!P22</f>
        <v>0</v>
      </c>
      <c r="J63" s="76">
        <f>Aetna!Q22+Anthem!Q22+Humana!Q22+Molina!Q22+United!Q22+Wellcare!Q22</f>
        <v>0</v>
      </c>
      <c r="K63" s="76">
        <f>Aetna!R22+Anthem!R22+Humana!R22+Molina!R22+United!R22+Wellcare!R22</f>
        <v>0</v>
      </c>
      <c r="L63" s="76">
        <f>Aetna!S22+Anthem!S22+Humana!S22+Molina!S22+United!S22+Wellcare!S22</f>
        <v>0</v>
      </c>
      <c r="M63" s="104">
        <f>Aetna!U22+Anthem!T22+Humana!U22+Molina!U22+United!U22+Wellcare!U22</f>
        <v>2480644.13</v>
      </c>
      <c r="N63" s="77">
        <f t="shared" si="4"/>
        <v>5254192.9399999995</v>
      </c>
      <c r="O63" s="24"/>
      <c r="P63" s="81">
        <f t="shared" si="5"/>
        <v>0.3596480000876156</v>
      </c>
      <c r="Q63" s="77">
        <f t="shared" si="6"/>
        <v>875698.82333333325</v>
      </c>
    </row>
    <row r="64" spans="1:17" x14ac:dyDescent="0.3">
      <c r="A64" s="168" t="s">
        <v>120</v>
      </c>
      <c r="B64" s="75">
        <f>Aetna!I69+Anthem!I69+Humana!I69+Molina!I69+United!I69+Wellcare!I69</f>
        <v>191.73</v>
      </c>
      <c r="C64" s="76">
        <f>Aetna!J69+Anthem!J69+Humana!J69+Molina!J69+United!J69+Wellcare!J69</f>
        <v>309.89</v>
      </c>
      <c r="D64" s="76">
        <f>Aetna!K69+Anthem!K69+Humana!K69+Molina!K69+United!K69+Wellcare!K69</f>
        <v>461.99</v>
      </c>
      <c r="E64" s="76">
        <f>Aetna!L69+Anthem!L69+Humana!L69+Molina!L69+United!L69+Wellcare!L69</f>
        <v>253.36</v>
      </c>
      <c r="F64" s="76">
        <f>Aetna!M69+Anthem!M69+Humana!M69+Molina!M69+United!M69+Wellcare!M69</f>
        <v>314.22000000000003</v>
      </c>
      <c r="G64" s="76">
        <f>Aetna!N69+Anthem!N69+Humana!N69+Molina!N69+United!N69+Wellcare!N69</f>
        <v>428.85</v>
      </c>
      <c r="H64" s="76">
        <f>Aetna!O69+Anthem!O69+Humana!O69+Molina!O69+United!O69+Wellcare!O69</f>
        <v>0</v>
      </c>
      <c r="I64" s="76">
        <f>Aetna!P69+Anthem!P69+Humana!P69+Molina!P69+United!P69+Wellcare!P69</f>
        <v>0</v>
      </c>
      <c r="J64" s="76">
        <f>Aetna!Q69+Anthem!Q69+Humana!Q69+Molina!Q69+United!Q69+Wellcare!Q69</f>
        <v>0</v>
      </c>
      <c r="K64" s="76">
        <f>Aetna!R69+Anthem!R69+Humana!R69+Molina!R69+United!R69+Wellcare!R69</f>
        <v>0</v>
      </c>
      <c r="L64" s="76">
        <f>Aetna!S69+Anthem!S69+Humana!S69+Molina!S69+United!S69+Wellcare!S69</f>
        <v>0</v>
      </c>
      <c r="M64" s="104">
        <f>Aetna!U69+Anthem!T69+Humana!U69+Molina!U69+United!U69+Wellcare!U69</f>
        <v>0</v>
      </c>
      <c r="N64" s="77">
        <f t="shared" si="4"/>
        <v>1960.04</v>
      </c>
      <c r="O64" s="24"/>
      <c r="P64" s="81">
        <f t="shared" si="5"/>
        <v>1.3416417595272587E-4</v>
      </c>
      <c r="Q64" s="77">
        <f t="shared" si="6"/>
        <v>326.67333333333335</v>
      </c>
    </row>
    <row r="65" spans="1:17" x14ac:dyDescent="0.3">
      <c r="A65" s="168" t="s">
        <v>122</v>
      </c>
      <c r="B65" s="75">
        <f>Aetna!I70+Anthem!I70+Humana!I70+Molina!I70+United!I70+Wellcare!I70</f>
        <v>0</v>
      </c>
      <c r="C65" s="76">
        <f>Aetna!J70+Anthem!J70+Humana!J70+Molina!J70+United!J70+Wellcare!J70</f>
        <v>0</v>
      </c>
      <c r="D65" s="76">
        <f>Aetna!K70+Anthem!K70+Humana!K70+Molina!K70+United!K70+Wellcare!K70</f>
        <v>596.85</v>
      </c>
      <c r="E65" s="76">
        <f>Aetna!L70+Anthem!L70+Humana!L70+Molina!L70+United!L70+Wellcare!L70</f>
        <v>1680.6</v>
      </c>
      <c r="F65" s="76">
        <f>Aetna!M70+Anthem!M70+Humana!M70+Molina!M70+United!M70+Wellcare!M70</f>
        <v>-186.56</v>
      </c>
      <c r="G65" s="76">
        <f>Aetna!N70+Anthem!N70+Humana!N70+Molina!N70+United!N70+Wellcare!N70</f>
        <v>-458.01</v>
      </c>
      <c r="H65" s="76">
        <f>Aetna!O70+Anthem!O70+Humana!O70+Molina!O70+United!O70+Wellcare!O70</f>
        <v>0</v>
      </c>
      <c r="I65" s="76">
        <f>Aetna!P70+Anthem!P70+Humana!P70+Molina!P70+United!P70+Wellcare!P70</f>
        <v>0</v>
      </c>
      <c r="J65" s="76">
        <f>Aetna!Q70+Anthem!Q70+Humana!Q70+Molina!Q70+United!Q70+Wellcare!Q70</f>
        <v>0</v>
      </c>
      <c r="K65" s="76">
        <f>Aetna!R70+Anthem!R70+Humana!R70+Molina!R70+United!R70+Wellcare!R70</f>
        <v>0</v>
      </c>
      <c r="L65" s="76">
        <f>Aetna!S70+Anthem!S70+Humana!S70+Molina!S70+United!S70+Wellcare!S70</f>
        <v>0</v>
      </c>
      <c r="M65" s="104">
        <f>Aetna!U70+Anthem!T70+Humana!U70+Molina!U70+United!U70+Wellcare!U70</f>
        <v>0</v>
      </c>
      <c r="N65" s="77">
        <f t="shared" si="4"/>
        <v>1632.8799999999999</v>
      </c>
      <c r="O65" s="24"/>
      <c r="P65" s="81">
        <f t="shared" si="5"/>
        <v>1.1177016776682467E-4</v>
      </c>
      <c r="Q65" s="77">
        <f t="shared" si="6"/>
        <v>272.14666666666665</v>
      </c>
    </row>
    <row r="66" spans="1:17" x14ac:dyDescent="0.3">
      <c r="A66" s="168" t="s">
        <v>124</v>
      </c>
      <c r="B66" s="75">
        <f>Aetna!I71+Anthem!I71+Humana!I71+Molina!I71+United!I71+Wellcare!I71</f>
        <v>1429598.6600000001</v>
      </c>
      <c r="C66" s="76">
        <f>Aetna!J71+Anthem!J71+Humana!J71+Molina!J71+United!J71+Wellcare!J71</f>
        <v>1297580.1800000002</v>
      </c>
      <c r="D66" s="76">
        <f>Aetna!K71+Anthem!K71+Humana!K71+Molina!K71+United!K71+Wellcare!K71</f>
        <v>1433426.6600000001</v>
      </c>
      <c r="E66" s="76">
        <f>Aetna!L71+Anthem!L71+Humana!L71+Molina!L71+United!L71+Wellcare!L71</f>
        <v>1418752.4100000001</v>
      </c>
      <c r="F66" s="76">
        <f>Aetna!M71+Anthem!M71+Humana!M71+Molina!M71+United!M71+Wellcare!M71</f>
        <v>1244522.8800000001</v>
      </c>
      <c r="G66" s="76">
        <f>Aetna!N71+Anthem!N71+Humana!N71+Molina!N71+United!N71+Wellcare!N71</f>
        <v>1250543.08</v>
      </c>
      <c r="H66" s="76">
        <f>Aetna!O71+Anthem!O71+Humana!O71+Molina!O71+United!O71+Wellcare!O71</f>
        <v>0</v>
      </c>
      <c r="I66" s="76">
        <f>Aetna!P71+Anthem!P71+Humana!P71+Molina!P71+United!P71+Wellcare!P71</f>
        <v>0</v>
      </c>
      <c r="J66" s="76">
        <f>Aetna!Q71+Anthem!Q71+Humana!Q71+Molina!Q71+United!Q71+Wellcare!Q71</f>
        <v>0</v>
      </c>
      <c r="K66" s="76">
        <f>Aetna!R71+Anthem!R71+Humana!R71+Molina!R71+United!R71+Wellcare!R71</f>
        <v>0</v>
      </c>
      <c r="L66" s="76">
        <f>Aetna!S71+Anthem!S71+Humana!S71+Molina!S71+United!S71+Wellcare!S71</f>
        <v>0</v>
      </c>
      <c r="M66" s="104">
        <f>Aetna!U71+Anthem!T71+Humana!U71+Molina!U71+United!U71+Wellcare!U71</f>
        <v>6281311.1600000001</v>
      </c>
      <c r="N66" s="77">
        <f t="shared" si="4"/>
        <v>14355735.030000001</v>
      </c>
      <c r="O66" s="24"/>
      <c r="P66" s="81">
        <f t="shared" si="5"/>
        <v>0.98264594625396973</v>
      </c>
      <c r="Q66" s="77">
        <f t="shared" si="6"/>
        <v>2392622.5050000004</v>
      </c>
    </row>
    <row r="67" spans="1:17" x14ac:dyDescent="0.3">
      <c r="A67" s="203" t="s">
        <v>37</v>
      </c>
      <c r="B67" s="75">
        <f>Aetna!I25+Anthem!I25+Humana!I25+Molina!I25+United!I25+Wellcare!I25</f>
        <v>1981853.2999999998</v>
      </c>
      <c r="C67" s="76">
        <f>Aetna!J25+Anthem!J25+Humana!J25+Molina!J25+United!J25+Wellcare!J25</f>
        <v>1032094.1599999999</v>
      </c>
      <c r="D67" s="76">
        <f>Aetna!K25+Anthem!K25+Humana!K25+Molina!K25+United!K25+Wellcare!K25</f>
        <v>3522085.2099999995</v>
      </c>
      <c r="E67" s="76">
        <f>Aetna!L25+Anthem!L25+Humana!L25+Molina!L25+United!L25+Wellcare!L25</f>
        <v>1881074.26</v>
      </c>
      <c r="F67" s="76">
        <f>Aetna!M25+Anthem!M25+Humana!M25+Molina!M25+United!M25+Wellcare!M25</f>
        <v>1859729.29</v>
      </c>
      <c r="G67" s="76">
        <f>Aetna!N25+Anthem!N25+Humana!N25+Molina!N25+United!N25+Wellcare!N25</f>
        <v>2485372.4700000002</v>
      </c>
      <c r="H67" s="76">
        <f>Aetna!O25+Anthem!O25+Humana!O25+Molina!O25+United!O25+Wellcare!O25</f>
        <v>0</v>
      </c>
      <c r="I67" s="76">
        <f>Aetna!P25+Anthem!P25+Humana!P25+Molina!P25+United!P25+Wellcare!P25</f>
        <v>0</v>
      </c>
      <c r="J67" s="76">
        <f>Aetna!Q25+Anthem!Q25+Humana!Q25+Molina!Q25+United!Q25+Wellcare!Q25</f>
        <v>0</v>
      </c>
      <c r="K67" s="76">
        <f>Aetna!R25+Anthem!R25+Humana!R25+Molina!R25+United!R25+Wellcare!R25</f>
        <v>0</v>
      </c>
      <c r="L67" s="76">
        <f>Aetna!S25+Anthem!S25+Humana!S25+Molina!S25+United!S25+Wellcare!S25</f>
        <v>0</v>
      </c>
      <c r="M67" s="104">
        <f>Aetna!U25+Anthem!T25+Humana!U25+Molina!U25+United!U25+Wellcare!U25</f>
        <v>12532595.010000002</v>
      </c>
      <c r="N67" s="77">
        <f t="shared" si="4"/>
        <v>25294803.700000003</v>
      </c>
      <c r="O67" s="24"/>
      <c r="P67" s="81">
        <f t="shared" si="5"/>
        <v>1.7314220599051355</v>
      </c>
      <c r="Q67" s="77">
        <f t="shared" si="6"/>
        <v>4215800.6166666672</v>
      </c>
    </row>
    <row r="68" spans="1:17" x14ac:dyDescent="0.3">
      <c r="A68" s="168" t="s">
        <v>126</v>
      </c>
      <c r="B68" s="75">
        <f>Aetna!I72+Anthem!I72+Humana!I72+Molina!I72+United!I72+Wellcare!I72</f>
        <v>1256010.8599999999</v>
      </c>
      <c r="C68" s="76">
        <f>Aetna!J72+Anthem!J72+Humana!J72+Molina!J72+United!J72+Wellcare!J72</f>
        <v>1069909.8500000001</v>
      </c>
      <c r="D68" s="76">
        <f>Aetna!K72+Anthem!K72+Humana!K72+Molina!K72+United!K72+Wellcare!K72</f>
        <v>1123548.79</v>
      </c>
      <c r="E68" s="76">
        <f>Aetna!L72+Anthem!L72+Humana!L72+Molina!L72+United!L72+Wellcare!L72</f>
        <v>1111017.19</v>
      </c>
      <c r="F68" s="76">
        <f>Aetna!M72+Anthem!M72+Humana!M72+Molina!M72+United!M72+Wellcare!M72</f>
        <v>1028645.89</v>
      </c>
      <c r="G68" s="76">
        <f>Aetna!N72+Anthem!N72+Humana!N72+Molina!N72+United!N72+Wellcare!N72</f>
        <v>1033746.6299999999</v>
      </c>
      <c r="H68" s="76">
        <f>Aetna!O72+Anthem!O72+Humana!O72+Molina!O72+United!O72+Wellcare!O72</f>
        <v>0</v>
      </c>
      <c r="I68" s="76">
        <f>Aetna!P72+Anthem!P72+Humana!P72+Molina!P72+United!P72+Wellcare!P72</f>
        <v>0</v>
      </c>
      <c r="J68" s="76">
        <f>Aetna!Q72+Anthem!Q72+Humana!Q72+Molina!Q72+United!Q72+Wellcare!Q72</f>
        <v>0</v>
      </c>
      <c r="K68" s="76">
        <f>Aetna!R72+Anthem!R72+Humana!R72+Molina!R72+United!R72+Wellcare!R72</f>
        <v>0</v>
      </c>
      <c r="L68" s="76">
        <f>Aetna!S72+Anthem!S72+Humana!S72+Molina!S72+United!S72+Wellcare!S72</f>
        <v>0</v>
      </c>
      <c r="M68" s="104">
        <f>Aetna!U72+Anthem!T72+Humana!U72+Molina!U72+United!U72+Wellcare!U72</f>
        <v>6193559.8600000003</v>
      </c>
      <c r="N68" s="77">
        <f t="shared" si="4"/>
        <v>12816439.07</v>
      </c>
      <c r="O68" s="24"/>
      <c r="P68" s="81">
        <f t="shared" si="5"/>
        <v>0.87728157918964433</v>
      </c>
      <c r="Q68" s="77">
        <f t="shared" si="6"/>
        <v>2136073.1783333332</v>
      </c>
    </row>
    <row r="69" spans="1:17" x14ac:dyDescent="0.3">
      <c r="A69" s="168" t="s">
        <v>128</v>
      </c>
      <c r="B69" s="75">
        <f>Aetna!I73+Anthem!I73+Humana!I73+Molina!I73+United!I73+Wellcare!I73</f>
        <v>6808281.6500000013</v>
      </c>
      <c r="C69" s="76">
        <f>Aetna!J73+Anthem!J73+Humana!J73+Molina!J73+United!J73+Wellcare!J73</f>
        <v>6022870.8800000027</v>
      </c>
      <c r="D69" s="76">
        <f>Aetna!K73+Anthem!K73+Humana!K73+Molina!K73+United!K73+Wellcare!K73</f>
        <v>7725369.8299999982</v>
      </c>
      <c r="E69" s="76">
        <f>Aetna!L73+Anthem!L73+Humana!L73+Molina!L73+United!L73+Wellcare!L73</f>
        <v>7633921.2899999963</v>
      </c>
      <c r="F69" s="76">
        <f>Aetna!M73+Anthem!M73+Humana!M73+Molina!M73+United!M73+Wellcare!M73</f>
        <v>6884460.6799999997</v>
      </c>
      <c r="G69" s="76">
        <f>Aetna!N73+Anthem!N73+Humana!N73+Molina!N73+United!N73+Wellcare!N73</f>
        <v>6460320.6399999987</v>
      </c>
      <c r="H69" s="76">
        <f>Aetna!O73+Anthem!O73+Humana!O73+Molina!O73+United!O73+Wellcare!O73</f>
        <v>0</v>
      </c>
      <c r="I69" s="76">
        <f>Aetna!P73+Anthem!P73+Humana!P73+Molina!P73+United!P73+Wellcare!P73</f>
        <v>0</v>
      </c>
      <c r="J69" s="76">
        <f>Aetna!Q73+Anthem!Q73+Humana!Q73+Molina!Q73+United!Q73+Wellcare!Q73</f>
        <v>0</v>
      </c>
      <c r="K69" s="76">
        <f>Aetna!R73+Anthem!R73+Humana!R73+Molina!R73+United!R73+Wellcare!R73</f>
        <v>0</v>
      </c>
      <c r="L69" s="76">
        <f>Aetna!S73+Anthem!S73+Humana!S73+Molina!S73+United!S73+Wellcare!S73</f>
        <v>0</v>
      </c>
      <c r="M69" s="104">
        <f>Aetna!U73+Anthem!T73+Humana!U73+Molina!U73+United!U73+Wellcare!U73</f>
        <v>41069333.199999988</v>
      </c>
      <c r="N69" s="77">
        <f t="shared" si="4"/>
        <v>82604558.169999987</v>
      </c>
      <c r="O69" s="24"/>
      <c r="P69" s="81">
        <f t="shared" si="5"/>
        <v>5.6542583196348337</v>
      </c>
      <c r="Q69" s="77">
        <f t="shared" si="6"/>
        <v>13767426.361666664</v>
      </c>
    </row>
    <row r="70" spans="1:17" x14ac:dyDescent="0.3">
      <c r="A70" s="168" t="s">
        <v>61</v>
      </c>
      <c r="B70" s="75">
        <f>Aetna!I37+Anthem!I37+Humana!I37+Molina!I37+United!I37+Wellcare!I37</f>
        <v>115249.82</v>
      </c>
      <c r="C70" s="76">
        <f>Aetna!J37+Anthem!J37+Humana!J37+Molina!J37+United!J37+Wellcare!J37</f>
        <v>75817.819999999992</v>
      </c>
      <c r="D70" s="76">
        <f>Aetna!K37+Anthem!K37+Humana!K37+Molina!K37+United!K37+Wellcare!K37</f>
        <v>62053.99</v>
      </c>
      <c r="E70" s="76">
        <f>Aetna!L37+Anthem!L37+Humana!L37+Molina!L37+United!L37+Wellcare!L37</f>
        <v>105079.29000000001</v>
      </c>
      <c r="F70" s="76">
        <f>Aetna!M37+Anthem!M37+Humana!M37+Molina!M37+United!M37+Wellcare!M37</f>
        <v>161406.41</v>
      </c>
      <c r="G70" s="76">
        <f>Aetna!N37+Anthem!N37+Humana!N37+Molina!N37+United!N37+Wellcare!N37</f>
        <v>106093.38</v>
      </c>
      <c r="H70" s="76">
        <f>Aetna!O37+Anthem!O37+Humana!O37+Molina!O37+United!O37+Wellcare!O37</f>
        <v>0</v>
      </c>
      <c r="I70" s="76">
        <f>Aetna!P37+Anthem!P37+Humana!P37+Molina!P37+United!P37+Wellcare!P37</f>
        <v>0</v>
      </c>
      <c r="J70" s="76">
        <f>Aetna!Q37+Anthem!Q37+Humana!Q37+Molina!Q37+United!Q37+Wellcare!Q37</f>
        <v>0</v>
      </c>
      <c r="K70" s="76">
        <f>Aetna!R37+Anthem!R37+Humana!R37+Molina!R37+United!R37+Wellcare!R37</f>
        <v>0</v>
      </c>
      <c r="L70" s="76">
        <f>Aetna!S37+Anthem!S37+Humana!S37+Molina!S37+United!S37+Wellcare!S37</f>
        <v>0</v>
      </c>
      <c r="M70" s="104">
        <f>Aetna!U37+Anthem!T37+Humana!U37+Molina!U37+United!U37+Wellcare!U37</f>
        <v>607574.12</v>
      </c>
      <c r="N70" s="77">
        <f t="shared" si="4"/>
        <v>1233274.83</v>
      </c>
      <c r="O70" s="24"/>
      <c r="P70" s="81">
        <f t="shared" si="5"/>
        <v>8.44173084682905E-2</v>
      </c>
      <c r="Q70" s="77">
        <f t="shared" si="6"/>
        <v>205545.80500000002</v>
      </c>
    </row>
    <row r="71" spans="1:17" x14ac:dyDescent="0.3">
      <c r="A71" s="168" t="s">
        <v>63</v>
      </c>
      <c r="B71" s="75">
        <f>Aetna!I38+Anthem!I38+Humana!I38+Molina!I38+United!I38+Wellcare!I38</f>
        <v>2436.62</v>
      </c>
      <c r="C71" s="76">
        <f>Aetna!J38+Anthem!J38+Humana!J38+Molina!J38+United!J38+Wellcare!J38</f>
        <v>4271.57</v>
      </c>
      <c r="D71" s="76">
        <f>Aetna!K38+Anthem!K38+Humana!K38+Molina!K38+United!K38+Wellcare!K38</f>
        <v>6681.46</v>
      </c>
      <c r="E71" s="76">
        <f>Aetna!L38+Anthem!L38+Humana!L38+Molina!L38+United!L38+Wellcare!L38</f>
        <v>5214.2299999999996</v>
      </c>
      <c r="F71" s="76">
        <f>Aetna!M38+Anthem!M38+Humana!M38+Molina!M38+United!M38+Wellcare!M38</f>
        <v>6038.47</v>
      </c>
      <c r="G71" s="76">
        <f>Aetna!N38+Anthem!N38+Humana!N38+Molina!N38+United!N38+Wellcare!N38</f>
        <v>5358.31</v>
      </c>
      <c r="H71" s="76">
        <f>Aetna!O38+Anthem!O38+Humana!O38+Molina!O38+United!O38+Wellcare!O38</f>
        <v>0</v>
      </c>
      <c r="I71" s="76">
        <f>Aetna!P38+Anthem!P38+Humana!P38+Molina!P38+United!P38+Wellcare!P38</f>
        <v>0</v>
      </c>
      <c r="J71" s="76">
        <f>Aetna!Q38+Anthem!Q38+Humana!Q38+Molina!Q38+United!Q38+Wellcare!Q38</f>
        <v>0</v>
      </c>
      <c r="K71" s="76">
        <f>Aetna!R38+Anthem!R38+Humana!R38+Molina!R38+United!R38+Wellcare!R38</f>
        <v>0</v>
      </c>
      <c r="L71" s="76">
        <f>Aetna!S38+Anthem!S38+Humana!S38+Molina!S38+United!S38+Wellcare!S38</f>
        <v>0</v>
      </c>
      <c r="M71" s="104">
        <f>Aetna!U38+Anthem!T38+Humana!U38+Molina!U38+United!U38+Wellcare!U38</f>
        <v>25026.519999999997</v>
      </c>
      <c r="N71" s="77">
        <f t="shared" si="4"/>
        <v>55027.179999999993</v>
      </c>
      <c r="O71" s="24"/>
      <c r="P71" s="81">
        <f t="shared" si="5"/>
        <v>3.7665946917931868E-3</v>
      </c>
      <c r="Q71" s="77">
        <f t="shared" si="6"/>
        <v>9171.1966666666649</v>
      </c>
    </row>
    <row r="72" spans="1:17" x14ac:dyDescent="0.3">
      <c r="A72" s="168" t="s">
        <v>130</v>
      </c>
      <c r="B72" s="75">
        <f>Aetna!I74+Anthem!I74+Humana!I74+Molina!I74+United!I74+Wellcare!I74</f>
        <v>0</v>
      </c>
      <c r="C72" s="76">
        <f>Aetna!J74+Anthem!J74+Humana!J74+Molina!J74+United!J74+Wellcare!J74</f>
        <v>0</v>
      </c>
      <c r="D72" s="76">
        <f>Aetna!K74+Anthem!K74+Humana!K74+Molina!K74+United!K74+Wellcare!K74</f>
        <v>0</v>
      </c>
      <c r="E72" s="76">
        <f>Aetna!L74+Anthem!L74+Humana!L74+Molina!L74+United!L74+Wellcare!L74</f>
        <v>0</v>
      </c>
      <c r="F72" s="76">
        <f>Aetna!M74+Anthem!M74+Humana!M74+Molina!M74+United!M74+Wellcare!M74</f>
        <v>0</v>
      </c>
      <c r="G72" s="76">
        <f>Aetna!N74+Anthem!N74+Humana!N74+Molina!N74+United!N74+Wellcare!N74</f>
        <v>0</v>
      </c>
      <c r="H72" s="76">
        <f>Aetna!O74+Anthem!O74+Humana!O74+Molina!O74+United!O74+Wellcare!O74</f>
        <v>0</v>
      </c>
      <c r="I72" s="76">
        <f>Aetna!P74+Anthem!P74+Humana!P74+Molina!P74+United!P74+Wellcare!P74</f>
        <v>0</v>
      </c>
      <c r="J72" s="76">
        <f>Aetna!Q74+Anthem!Q74+Humana!Q74+Molina!Q74+United!Q74+Wellcare!Q74</f>
        <v>0</v>
      </c>
      <c r="K72" s="76">
        <f>Aetna!R74+Anthem!R74+Humana!R74+Molina!R74+United!R74+Wellcare!R74</f>
        <v>0</v>
      </c>
      <c r="L72" s="76">
        <f>Aetna!S74+Anthem!S74+Humana!S74+Molina!S74+United!S74+Wellcare!S74</f>
        <v>0</v>
      </c>
      <c r="M72" s="104">
        <f>Aetna!U74+Anthem!T74+Humana!U74+Molina!U74+United!U74+Wellcare!U74</f>
        <v>0</v>
      </c>
      <c r="N72" s="77">
        <f t="shared" si="4"/>
        <v>0</v>
      </c>
      <c r="O72" s="24"/>
      <c r="P72" s="81">
        <f t="shared" si="5"/>
        <v>0</v>
      </c>
      <c r="Q72" s="77">
        <f t="shared" si="6"/>
        <v>0</v>
      </c>
    </row>
    <row r="73" spans="1:17" x14ac:dyDescent="0.3">
      <c r="A73" s="168" t="s">
        <v>132</v>
      </c>
      <c r="B73" s="75">
        <f>Aetna!I75+Anthem!I75+Humana!I75+Molina!I75+United!I75+Wellcare!I75</f>
        <v>1224283.28</v>
      </c>
      <c r="C73" s="76">
        <f>Aetna!J75+Anthem!J75+Humana!J75+Molina!J75+United!J75+Wellcare!J75</f>
        <v>1037176.95</v>
      </c>
      <c r="D73" s="76">
        <f>Aetna!K75+Anthem!K75+Humana!K75+Molina!K75+United!K75+Wellcare!K75</f>
        <v>1376453.3</v>
      </c>
      <c r="E73" s="76">
        <f>Aetna!L75+Anthem!L75+Humana!L75+Molina!L75+United!L75+Wellcare!L75</f>
        <v>1152860.81</v>
      </c>
      <c r="F73" s="76">
        <f>Aetna!M75+Anthem!M75+Humana!M75+Molina!M75+United!M75+Wellcare!M75</f>
        <v>1301743.8900000001</v>
      </c>
      <c r="G73" s="76">
        <f>Aetna!N75+Anthem!N75+Humana!N75+Molina!N75+United!N75+Wellcare!N75</f>
        <v>1243462.5</v>
      </c>
      <c r="H73" s="76">
        <f>Aetna!O75+Anthem!O75+Humana!O75+Molina!O75+United!O75+Wellcare!O75</f>
        <v>0</v>
      </c>
      <c r="I73" s="76">
        <f>Aetna!P75+Anthem!P75+Humana!P75+Molina!P75+United!P75+Wellcare!P75</f>
        <v>0</v>
      </c>
      <c r="J73" s="76">
        <f>Aetna!Q75+Anthem!Q75+Humana!Q75+Molina!Q75+United!Q75+Wellcare!Q75</f>
        <v>0</v>
      </c>
      <c r="K73" s="76">
        <f>Aetna!R75+Anthem!R75+Humana!R75+Molina!R75+United!R75+Wellcare!R75</f>
        <v>0</v>
      </c>
      <c r="L73" s="76">
        <f>Aetna!S75+Anthem!S75+Humana!S75+Molina!S75+United!S75+Wellcare!S75</f>
        <v>0</v>
      </c>
      <c r="M73" s="104">
        <f>Aetna!U75+Anthem!T75+Humana!U75+Molina!U75+United!U75+Wellcare!U75</f>
        <v>5763628.3399999999</v>
      </c>
      <c r="N73" s="77">
        <f t="shared" si="4"/>
        <v>13099609.07</v>
      </c>
      <c r="O73" s="24"/>
      <c r="P73" s="81">
        <f t="shared" si="5"/>
        <v>0.89666448448980829</v>
      </c>
      <c r="Q73" s="77">
        <f t="shared" si="6"/>
        <v>2183268.1783333332</v>
      </c>
    </row>
    <row r="74" spans="1:17" x14ac:dyDescent="0.3">
      <c r="A74" s="168" t="s">
        <v>134</v>
      </c>
      <c r="B74" s="75">
        <f>Aetna!I76+Anthem!I76+Humana!I76+Molina!I76+United!I76+Wellcare!I76</f>
        <v>921695.85000000009</v>
      </c>
      <c r="C74" s="76">
        <f>Aetna!J76+Anthem!J76+Humana!J76+Molina!J76+United!J76+Wellcare!J76</f>
        <v>1123336.23</v>
      </c>
      <c r="D74" s="76">
        <f>Aetna!K76+Anthem!K76+Humana!K76+Molina!K76+United!K76+Wellcare!K76</f>
        <v>1042194.7799999999</v>
      </c>
      <c r="E74" s="76">
        <f>Aetna!L76+Anthem!L76+Humana!L76+Molina!L76+United!L76+Wellcare!L76</f>
        <v>956004.69</v>
      </c>
      <c r="F74" s="76">
        <f>Aetna!M76+Anthem!M76+Humana!M76+Molina!M76+United!M76+Wellcare!M76</f>
        <v>697120.24</v>
      </c>
      <c r="G74" s="76">
        <f>Aetna!N76+Anthem!N76+Humana!N76+Molina!N76+United!N76+Wellcare!N76</f>
        <v>913314.66</v>
      </c>
      <c r="H74" s="76">
        <f>Aetna!O76+Anthem!O76+Humana!O76+Molina!O76+United!O76+Wellcare!O76</f>
        <v>0</v>
      </c>
      <c r="I74" s="76">
        <f>Aetna!P76+Anthem!P76+Humana!P76+Molina!P76+United!P76+Wellcare!P76</f>
        <v>0</v>
      </c>
      <c r="J74" s="76">
        <f>Aetna!Q76+Anthem!Q76+Humana!Q76+Molina!Q76+United!Q76+Wellcare!Q76</f>
        <v>0</v>
      </c>
      <c r="K74" s="76">
        <f>Aetna!R76+Anthem!R76+Humana!R76+Molina!R76+United!R76+Wellcare!R76</f>
        <v>0</v>
      </c>
      <c r="L74" s="76">
        <f>Aetna!S76+Anthem!S76+Humana!S76+Molina!S76+United!S76+Wellcare!S76</f>
        <v>0</v>
      </c>
      <c r="M74" s="104">
        <f>Aetna!U76+Anthem!T76+Humana!U76+Molina!U76+United!U76+Wellcare!U76</f>
        <v>4604901.84</v>
      </c>
      <c r="N74" s="77">
        <f t="shared" si="4"/>
        <v>10258568.289999999</v>
      </c>
      <c r="O74" s="24"/>
      <c r="P74" s="81">
        <f t="shared" si="5"/>
        <v>0.70219605777566496</v>
      </c>
      <c r="Q74" s="77">
        <f t="shared" si="6"/>
        <v>1709761.3816666666</v>
      </c>
    </row>
    <row r="75" spans="1:17" x14ac:dyDescent="0.3">
      <c r="A75" s="168" t="s">
        <v>136</v>
      </c>
      <c r="B75" s="75">
        <f>Aetna!I77+Anthem!I77+Humana!I77+Molina!I77+United!I77+Wellcare!I77</f>
        <v>0</v>
      </c>
      <c r="C75" s="76">
        <f>Aetna!J77+Anthem!J77+Humana!J77+Molina!J77+United!J77+Wellcare!J77</f>
        <v>0</v>
      </c>
      <c r="D75" s="76">
        <f>Aetna!K77+Anthem!K77+Humana!K77+Molina!K77+United!K77+Wellcare!K77</f>
        <v>0</v>
      </c>
      <c r="E75" s="76">
        <f>Aetna!L77+Anthem!L77+Humana!L77+Molina!L77+United!L77+Wellcare!L77</f>
        <v>0</v>
      </c>
      <c r="F75" s="76">
        <f>Aetna!M77+Anthem!M77+Humana!M77+Molina!M77+United!M77+Wellcare!M77</f>
        <v>0</v>
      </c>
      <c r="G75" s="76">
        <f>Aetna!N77+Anthem!N77+Humana!N77+Molina!N77+United!N77+Wellcare!N77</f>
        <v>0</v>
      </c>
      <c r="H75" s="76">
        <f>Aetna!O77+Anthem!O77+Humana!O77+Molina!O77+United!O77+Wellcare!O77</f>
        <v>0</v>
      </c>
      <c r="I75" s="76">
        <f>Aetna!P77+Anthem!P77+Humana!P77+Molina!P77+United!P77+Wellcare!P77</f>
        <v>0</v>
      </c>
      <c r="J75" s="76">
        <f>Aetna!Q77+Anthem!Q77+Humana!Q77+Molina!Q77+United!Q77+Wellcare!Q77</f>
        <v>0</v>
      </c>
      <c r="K75" s="76">
        <f>Aetna!R77+Anthem!R77+Humana!R77+Molina!R77+United!R77+Wellcare!R77</f>
        <v>0</v>
      </c>
      <c r="L75" s="76">
        <f>Aetna!S77+Anthem!S77+Humana!S77+Molina!S77+United!S77+Wellcare!S77</f>
        <v>0</v>
      </c>
      <c r="M75" s="104">
        <f>Aetna!U77+Anthem!T77+Humana!U77+Molina!U77+United!U77+Wellcare!U77</f>
        <v>0</v>
      </c>
      <c r="N75" s="77">
        <f t="shared" si="4"/>
        <v>0</v>
      </c>
      <c r="O75" s="24"/>
      <c r="P75" s="81">
        <f t="shared" si="5"/>
        <v>0</v>
      </c>
      <c r="Q75" s="77">
        <f t="shared" si="6"/>
        <v>0</v>
      </c>
    </row>
    <row r="76" spans="1:17" x14ac:dyDescent="0.3">
      <c r="A76" s="168" t="s">
        <v>138</v>
      </c>
      <c r="B76" s="75">
        <f>Aetna!I78+Anthem!I78+Humana!I78+Molina!I78+United!I78+Wellcare!I78</f>
        <v>0</v>
      </c>
      <c r="C76" s="76">
        <f>Aetna!J78+Anthem!J78+Humana!J78+Molina!J78+United!J78+Wellcare!J78</f>
        <v>0</v>
      </c>
      <c r="D76" s="76">
        <f>Aetna!K78+Anthem!K78+Humana!K78+Molina!K78+United!K78+Wellcare!K78</f>
        <v>0</v>
      </c>
      <c r="E76" s="76">
        <f>Aetna!L78+Anthem!L78+Humana!L78+Molina!L78+United!L78+Wellcare!L78</f>
        <v>0</v>
      </c>
      <c r="F76" s="76">
        <f>Aetna!M78+Anthem!M78+Humana!M78+Molina!M78+United!M78+Wellcare!M78</f>
        <v>0</v>
      </c>
      <c r="G76" s="76">
        <f>Aetna!N78+Anthem!N78+Humana!N78+Molina!N78+United!N78+Wellcare!N78</f>
        <v>0</v>
      </c>
      <c r="H76" s="76">
        <f>Aetna!O78+Anthem!O78+Humana!O78+Molina!O78+United!O78+Wellcare!O78</f>
        <v>0</v>
      </c>
      <c r="I76" s="76">
        <f>Aetna!P78+Anthem!P78+Humana!P78+Molina!P78+United!P78+Wellcare!P78</f>
        <v>0</v>
      </c>
      <c r="J76" s="76">
        <f>Aetna!Q78+Anthem!Q78+Humana!Q78+Molina!Q78+United!Q78+Wellcare!Q78</f>
        <v>0</v>
      </c>
      <c r="K76" s="76">
        <f>Aetna!R78+Anthem!R78+Humana!R78+Molina!R78+United!R78+Wellcare!R78</f>
        <v>0</v>
      </c>
      <c r="L76" s="76">
        <f>Aetna!S78+Anthem!S78+Humana!S78+Molina!S78+United!S78+Wellcare!S78</f>
        <v>0</v>
      </c>
      <c r="M76" s="104">
        <f>Aetna!U78+Anthem!T78+Humana!U78+Molina!U78+United!U78+Wellcare!U78</f>
        <v>0</v>
      </c>
      <c r="N76" s="77">
        <f t="shared" si="4"/>
        <v>0</v>
      </c>
      <c r="O76" s="24"/>
      <c r="P76" s="81">
        <f t="shared" si="5"/>
        <v>0</v>
      </c>
      <c r="Q76" s="77">
        <f t="shared" si="6"/>
        <v>0</v>
      </c>
    </row>
    <row r="77" spans="1:17" x14ac:dyDescent="0.3">
      <c r="A77" s="168" t="s">
        <v>65</v>
      </c>
      <c r="B77" s="75">
        <f>Aetna!I39+Anthem!I39+Humana!I39+Molina!I39+United!I39+Wellcare!I39</f>
        <v>83622.84</v>
      </c>
      <c r="C77" s="76">
        <f>Aetna!J39+Anthem!J39+Humana!J39+Molina!J39+United!J39+Wellcare!J39</f>
        <v>62277.49</v>
      </c>
      <c r="D77" s="76">
        <f>Aetna!K39+Anthem!K39+Humana!K39+Molina!K39+United!K39+Wellcare!K39</f>
        <v>66789.159999999989</v>
      </c>
      <c r="E77" s="76">
        <f>Aetna!L39+Anthem!L39+Humana!L39+Molina!L39+United!L39+Wellcare!L39</f>
        <v>124793.26</v>
      </c>
      <c r="F77" s="76">
        <f>Aetna!M39+Anthem!M39+Humana!M39+Molina!M39+United!M39+Wellcare!M39</f>
        <v>59513.270000000004</v>
      </c>
      <c r="G77" s="76">
        <f>Aetna!N39+Anthem!N39+Humana!N39+Molina!N39+United!N39+Wellcare!N39</f>
        <v>76518.079999999987</v>
      </c>
      <c r="H77" s="76">
        <f>Aetna!O39+Anthem!O39+Humana!O39+Molina!O39+United!O39+Wellcare!O39</f>
        <v>0</v>
      </c>
      <c r="I77" s="76">
        <f>Aetna!P39+Anthem!P39+Humana!P39+Molina!P39+United!P39+Wellcare!P39</f>
        <v>0</v>
      </c>
      <c r="J77" s="76">
        <f>Aetna!Q39+Anthem!Q39+Humana!Q39+Molina!Q39+United!Q39+Wellcare!Q39</f>
        <v>0</v>
      </c>
      <c r="K77" s="76">
        <f>Aetna!R39+Anthem!R39+Humana!R39+Molina!R39+United!R39+Wellcare!R39</f>
        <v>0</v>
      </c>
      <c r="L77" s="76">
        <f>Aetna!S39+Anthem!S39+Humana!S39+Molina!S39+United!S39+Wellcare!S39</f>
        <v>0</v>
      </c>
      <c r="M77" s="104">
        <f>Aetna!U39+Anthem!T39+Humana!U39+Molina!U39+United!U39+Wellcare!U39</f>
        <v>473413.5199999999</v>
      </c>
      <c r="N77" s="77">
        <f t="shared" si="4"/>
        <v>946927.61999999988</v>
      </c>
      <c r="O77" s="24"/>
      <c r="P77" s="81">
        <f t="shared" si="5"/>
        <v>6.4816924054700895E-2</v>
      </c>
      <c r="Q77" s="77">
        <f t="shared" si="6"/>
        <v>157821.26999999999</v>
      </c>
    </row>
    <row r="78" spans="1:17" x14ac:dyDescent="0.3">
      <c r="A78" s="168" t="s">
        <v>140</v>
      </c>
      <c r="B78" s="75">
        <f>Aetna!I79+Anthem!I79+Humana!I79+Molina!I79+United!I79+Wellcare!I79</f>
        <v>193413856.92000002</v>
      </c>
      <c r="C78" s="76">
        <f>Aetna!J79+Anthem!J79+Humana!J79+Molina!J79+United!J79+Wellcare!J79</f>
        <v>181703685.04000002</v>
      </c>
      <c r="D78" s="76">
        <f>Aetna!K79+Anthem!K79+Humana!K79+Molina!K79+United!K79+Wellcare!K79</f>
        <v>190570547.88999999</v>
      </c>
      <c r="E78" s="76">
        <f>Aetna!L79+Anthem!L79+Humana!L79+Molina!L79+United!L79+Wellcare!L79</f>
        <v>180238397.73000002</v>
      </c>
      <c r="F78" s="76">
        <f>Aetna!M79+Anthem!M79+Humana!M79+Molina!M79+United!M79+Wellcare!M79</f>
        <v>177782099.61000001</v>
      </c>
      <c r="G78" s="76">
        <f>Aetna!N79+Anthem!N79+Humana!N79+Molina!N79+United!N79+Wellcare!N79</f>
        <v>191437668.00999999</v>
      </c>
      <c r="H78" s="76">
        <f>Aetna!O79+Anthem!O79+Humana!O79+Molina!O79+United!O79+Wellcare!O79</f>
        <v>0</v>
      </c>
      <c r="I78" s="76">
        <f>Aetna!P79+Anthem!P79+Humana!P79+Molina!P79+United!P79+Wellcare!P79</f>
        <v>0</v>
      </c>
      <c r="J78" s="76">
        <f>Aetna!Q79+Anthem!Q79+Humana!Q79+Molina!Q79+United!Q79+Wellcare!Q79</f>
        <v>0</v>
      </c>
      <c r="K78" s="76">
        <f>Aetna!R79+Anthem!R79+Humana!R79+Molina!R79+United!R79+Wellcare!R79</f>
        <v>0</v>
      </c>
      <c r="L78" s="76">
        <f>Aetna!S79+Anthem!S79+Humana!S79+Molina!S79+United!S79+Wellcare!S79</f>
        <v>0</v>
      </c>
      <c r="M78" s="104">
        <f>Aetna!U79+Anthem!T79+Humana!U79+Molina!U79+United!U79+Wellcare!U79</f>
        <v>897880326.22000003</v>
      </c>
      <c r="N78" s="77">
        <f t="shared" si="4"/>
        <v>2013026581.4200001</v>
      </c>
      <c r="O78" s="24"/>
      <c r="P78" s="81">
        <f t="shared" si="5"/>
        <v>137.79109225686577</v>
      </c>
      <c r="Q78" s="77">
        <f t="shared" si="6"/>
        <v>335504430.23666668</v>
      </c>
    </row>
    <row r="79" spans="1:17" x14ac:dyDescent="0.3">
      <c r="A79" s="168" t="s">
        <v>142</v>
      </c>
      <c r="B79" s="75">
        <f>Aetna!I80+Anthem!I80+Humana!I80+Molina!I80+United!I80+Wellcare!I80</f>
        <v>0</v>
      </c>
      <c r="C79" s="76">
        <f>Aetna!J80+Anthem!J80+Humana!J80+Molina!J80+United!J80+Wellcare!J80</f>
        <v>0</v>
      </c>
      <c r="D79" s="76">
        <f>Aetna!K80+Anthem!K80+Humana!K80+Molina!K80+United!K80+Wellcare!K80</f>
        <v>0</v>
      </c>
      <c r="E79" s="76">
        <f>Aetna!L80+Anthem!L80+Humana!L80+Molina!L80+United!L80+Wellcare!L80</f>
        <v>0</v>
      </c>
      <c r="F79" s="76">
        <f>Aetna!M80+Anthem!M80+Humana!M80+Molina!M80+United!M80+Wellcare!M80</f>
        <v>0</v>
      </c>
      <c r="G79" s="76">
        <f>Aetna!N80+Anthem!N80+Humana!N80+Molina!N80+United!N80+Wellcare!N80</f>
        <v>0</v>
      </c>
      <c r="H79" s="76">
        <f>Aetna!O80+Anthem!O80+Humana!O80+Molina!O80+United!O80+Wellcare!O80</f>
        <v>0</v>
      </c>
      <c r="I79" s="76">
        <f>Aetna!P80+Anthem!P80+Humana!P80+Molina!P80+United!P80+Wellcare!P80</f>
        <v>0</v>
      </c>
      <c r="J79" s="76">
        <f>Aetna!Q80+Anthem!Q80+Humana!Q80+Molina!Q80+United!Q80+Wellcare!Q80</f>
        <v>0</v>
      </c>
      <c r="K79" s="76">
        <f>Aetna!R80+Anthem!R80+Humana!R80+Molina!R80+United!R80+Wellcare!R80</f>
        <v>0</v>
      </c>
      <c r="L79" s="76">
        <f>Aetna!S80+Anthem!S80+Humana!S80+Molina!S80+United!S80+Wellcare!S80</f>
        <v>0</v>
      </c>
      <c r="M79" s="104">
        <f>Aetna!U80+Anthem!T80+Humana!U80+Molina!U80+United!U80+Wellcare!U80</f>
        <v>0</v>
      </c>
      <c r="N79" s="77">
        <f t="shared" si="4"/>
        <v>0</v>
      </c>
      <c r="O79" s="24"/>
      <c r="P79" s="81">
        <f t="shared" si="5"/>
        <v>0</v>
      </c>
      <c r="Q79" s="77">
        <f t="shared" si="6"/>
        <v>0</v>
      </c>
    </row>
    <row r="80" spans="1:17" x14ac:dyDescent="0.3">
      <c r="A80" s="168" t="s">
        <v>144</v>
      </c>
      <c r="B80" s="75">
        <f>Aetna!I81+Anthem!I81+Humana!I81+Molina!I81+United!I81+Wellcare!I81</f>
        <v>0</v>
      </c>
      <c r="C80" s="76">
        <f>Aetna!J81+Anthem!J81+Humana!J81+Molina!J81+United!J81+Wellcare!J81</f>
        <v>0</v>
      </c>
      <c r="D80" s="76">
        <f>Aetna!K81+Anthem!K81+Humana!K81+Molina!K81+United!K81+Wellcare!K81</f>
        <v>0</v>
      </c>
      <c r="E80" s="76">
        <f>Aetna!L81+Anthem!L81+Humana!L81+Molina!L81+United!L81+Wellcare!L81</f>
        <v>0</v>
      </c>
      <c r="F80" s="76">
        <f>Aetna!M81+Anthem!M81+Humana!M81+Molina!M81+United!M81+Wellcare!M81</f>
        <v>0</v>
      </c>
      <c r="G80" s="76">
        <f>Aetna!N81+Anthem!N81+Humana!N81+Molina!N81+United!N81+Wellcare!N81</f>
        <v>0</v>
      </c>
      <c r="H80" s="76">
        <f>Aetna!O81+Anthem!O81+Humana!O81+Molina!O81+United!O81+Wellcare!O81</f>
        <v>0</v>
      </c>
      <c r="I80" s="76">
        <f>Aetna!P81+Anthem!P81+Humana!P81+Molina!P81+United!P81+Wellcare!P81</f>
        <v>0</v>
      </c>
      <c r="J80" s="76">
        <f>Aetna!Q81+Anthem!Q81+Humana!Q81+Molina!Q81+United!Q81+Wellcare!Q81</f>
        <v>0</v>
      </c>
      <c r="K80" s="76">
        <f>Aetna!R81+Anthem!R81+Humana!R81+Molina!R81+United!R81+Wellcare!R81</f>
        <v>0</v>
      </c>
      <c r="L80" s="76">
        <f>Aetna!S81+Anthem!S81+Humana!S81+Molina!S81+United!S81+Wellcare!S81</f>
        <v>0</v>
      </c>
      <c r="M80" s="104">
        <f>Aetna!U81+Anthem!T81+Humana!U81+Molina!U81+United!U81+Wellcare!U81</f>
        <v>0</v>
      </c>
      <c r="N80" s="77">
        <f t="shared" si="4"/>
        <v>0</v>
      </c>
      <c r="O80" s="24"/>
      <c r="P80" s="81">
        <f t="shared" si="5"/>
        <v>0</v>
      </c>
      <c r="Q80" s="77">
        <f t="shared" si="6"/>
        <v>0</v>
      </c>
    </row>
    <row r="81" spans="1:18" x14ac:dyDescent="0.3">
      <c r="A81" s="168" t="s">
        <v>146</v>
      </c>
      <c r="B81" s="75">
        <f>Aetna!I82+Anthem!I82+Humana!I82+Molina!I82+United!I82+Wellcare!I82</f>
        <v>508032.05000000005</v>
      </c>
      <c r="C81" s="76">
        <f>Aetna!J82+Anthem!J82+Humana!J82+Molina!J82+United!J82+Wellcare!J82</f>
        <v>504588.49</v>
      </c>
      <c r="D81" s="76">
        <f>Aetna!K82+Anthem!K82+Humana!K82+Molina!K82+United!K82+Wellcare!K82</f>
        <v>510634.59</v>
      </c>
      <c r="E81" s="76">
        <f>Aetna!L82+Anthem!L82+Humana!L82+Molina!L82+United!L82+Wellcare!L82</f>
        <v>482709.76999999996</v>
      </c>
      <c r="F81" s="76">
        <f>Aetna!M82+Anthem!M82+Humana!M82+Molina!M82+United!M82+Wellcare!M82</f>
        <v>443285.07</v>
      </c>
      <c r="G81" s="76">
        <f>Aetna!N82+Anthem!N82+Humana!N82+Molina!N82+United!N82+Wellcare!N82</f>
        <v>396178.58999999997</v>
      </c>
      <c r="H81" s="76">
        <f>Aetna!O82+Anthem!O82+Humana!O82+Molina!O82+United!O82+Wellcare!O82</f>
        <v>0</v>
      </c>
      <c r="I81" s="76">
        <f>Aetna!P82+Anthem!P82+Humana!P82+Molina!P82+United!P82+Wellcare!P82</f>
        <v>0</v>
      </c>
      <c r="J81" s="76">
        <f>Aetna!Q82+Anthem!Q82+Humana!Q82+Molina!Q82+United!Q82+Wellcare!Q82</f>
        <v>0</v>
      </c>
      <c r="K81" s="76">
        <f>Aetna!R82+Anthem!R82+Humana!R82+Molina!R82+United!R82+Wellcare!R82</f>
        <v>0</v>
      </c>
      <c r="L81" s="76">
        <f>Aetna!S82+Anthem!S82+Humana!S82+Molina!S82+United!S82+Wellcare!S82</f>
        <v>0</v>
      </c>
      <c r="M81" s="104">
        <f>Aetna!U82+Anthem!T82+Humana!U82+Molina!U82+United!U82+Wellcare!U82</f>
        <v>2397107.63</v>
      </c>
      <c r="N81" s="77">
        <f t="shared" si="4"/>
        <v>5242536.1899999995</v>
      </c>
      <c r="O81" s="24"/>
      <c r="P81" s="81">
        <f t="shared" si="5"/>
        <v>0.35885009889272318</v>
      </c>
      <c r="Q81" s="77">
        <f t="shared" si="6"/>
        <v>873756.03166666662</v>
      </c>
    </row>
    <row r="82" spans="1:18" x14ac:dyDescent="0.3">
      <c r="A82" s="168" t="s">
        <v>148</v>
      </c>
      <c r="B82" s="75">
        <f>Aetna!I83+Anthem!I83+Humana!I83+Molina!I83+United!I83+Wellcare!I83</f>
        <v>0</v>
      </c>
      <c r="C82" s="76">
        <f>Aetna!J83+Anthem!J83+Humana!J83+Molina!J83+United!J83+Wellcare!J83</f>
        <v>0</v>
      </c>
      <c r="D82" s="76">
        <f>Aetna!K83+Anthem!K83+Humana!K83+Molina!K83+United!K83+Wellcare!K83</f>
        <v>0</v>
      </c>
      <c r="E82" s="76">
        <f>Aetna!L83+Anthem!L83+Humana!L83+Molina!L83+United!L83+Wellcare!L83</f>
        <v>0</v>
      </c>
      <c r="F82" s="76">
        <f>Aetna!M83+Anthem!M83+Humana!M83+Molina!M83+United!M83+Wellcare!M83</f>
        <v>0</v>
      </c>
      <c r="G82" s="76">
        <f>Aetna!N83+Anthem!N83+Humana!N83+Molina!N83+United!N83+Wellcare!N83</f>
        <v>0</v>
      </c>
      <c r="H82" s="76">
        <f>Aetna!O83+Anthem!O83+Humana!O83+Molina!O83+United!O83+Wellcare!O83</f>
        <v>0</v>
      </c>
      <c r="I82" s="76">
        <f>Aetna!P83+Anthem!P83+Humana!P83+Molina!P83+United!P83+Wellcare!P83</f>
        <v>0</v>
      </c>
      <c r="J82" s="76">
        <f>Aetna!Q83+Anthem!Q83+Humana!Q83+Molina!Q83+United!Q83+Wellcare!Q83</f>
        <v>0</v>
      </c>
      <c r="K82" s="76">
        <f>Aetna!R83+Anthem!R83+Humana!R83+Molina!R83+United!R83+Wellcare!R83</f>
        <v>0</v>
      </c>
      <c r="L82" s="76">
        <f>Aetna!S83+Anthem!S83+Humana!S83+Molina!S83+United!S83+Wellcare!S83</f>
        <v>0</v>
      </c>
      <c r="M82" s="104">
        <f>Aetna!U83+Anthem!T83+Humana!U83+Molina!U83+United!U83+Wellcare!U83</f>
        <v>0</v>
      </c>
      <c r="N82" s="77">
        <f t="shared" si="4"/>
        <v>0</v>
      </c>
      <c r="O82" s="24"/>
      <c r="P82" s="81">
        <f t="shared" si="5"/>
        <v>0</v>
      </c>
      <c r="Q82" s="77">
        <f t="shared" si="6"/>
        <v>0</v>
      </c>
    </row>
    <row r="83" spans="1:18" x14ac:dyDescent="0.3">
      <c r="A83" s="168" t="s">
        <v>150</v>
      </c>
      <c r="B83" s="75">
        <f>Aetna!I84+Anthem!I84+Humana!I84+Molina!I84+United!I84+Wellcare!I84</f>
        <v>0</v>
      </c>
      <c r="C83" s="76">
        <f>Aetna!J84+Anthem!J84+Humana!J84+Molina!J84+United!J84+Wellcare!J84</f>
        <v>0</v>
      </c>
      <c r="D83" s="76">
        <f>Aetna!K84+Anthem!K84+Humana!K84+Molina!K84+United!K84+Wellcare!K84</f>
        <v>0</v>
      </c>
      <c r="E83" s="76">
        <f>Aetna!L84+Anthem!L84+Humana!L84+Molina!L84+United!L84+Wellcare!L84</f>
        <v>0</v>
      </c>
      <c r="F83" s="76">
        <f>Aetna!M84+Anthem!M84+Humana!M84+Molina!M84+United!M84+Wellcare!M84</f>
        <v>0</v>
      </c>
      <c r="G83" s="76">
        <f>Aetna!N84+Anthem!N84+Humana!N84+Molina!N84+United!N84+Wellcare!N84</f>
        <v>0</v>
      </c>
      <c r="H83" s="76">
        <f>Aetna!O84+Anthem!O84+Humana!O84+Molina!O84+United!O84+Wellcare!O84</f>
        <v>0</v>
      </c>
      <c r="I83" s="76">
        <f>Aetna!P84+Anthem!P84+Humana!P84+Molina!P84+United!P84+Wellcare!P84</f>
        <v>0</v>
      </c>
      <c r="J83" s="76">
        <f>Aetna!Q84+Anthem!Q84+Humana!Q84+Molina!Q84+United!Q84+Wellcare!Q84</f>
        <v>0</v>
      </c>
      <c r="K83" s="76">
        <f>Aetna!R84+Anthem!R84+Humana!R84+Molina!R84+United!R84+Wellcare!R84</f>
        <v>0</v>
      </c>
      <c r="L83" s="76">
        <f>Aetna!S84+Anthem!S84+Humana!S84+Molina!S84+United!S84+Wellcare!S84</f>
        <v>0</v>
      </c>
      <c r="M83" s="104">
        <f>Aetna!U84+Anthem!T84+Humana!U84+Molina!U84+United!U84+Wellcare!U84</f>
        <v>0</v>
      </c>
      <c r="N83" s="77">
        <f t="shared" si="4"/>
        <v>0</v>
      </c>
      <c r="O83" s="24"/>
      <c r="P83" s="81">
        <f t="shared" si="5"/>
        <v>0</v>
      </c>
      <c r="Q83" s="77">
        <f t="shared" si="6"/>
        <v>0</v>
      </c>
    </row>
    <row r="84" spans="1:18" x14ac:dyDescent="0.3">
      <c r="A84" s="168" t="s">
        <v>152</v>
      </c>
      <c r="B84" s="75">
        <f>Aetna!I85+Anthem!I85+Humana!I85+Molina!I85+United!I85+Wellcare!I85</f>
        <v>72734512.630002826</v>
      </c>
      <c r="C84" s="76">
        <f>Aetna!J85+Anthem!J85+Humana!J85+Molina!J85+United!J85+Wellcare!J85</f>
        <v>64140882.290002733</v>
      </c>
      <c r="D84" s="76">
        <f>Aetna!K85+Anthem!K85+Humana!K85+Molina!K85+United!K85+Wellcare!K85</f>
        <v>72451479.140001893</v>
      </c>
      <c r="E84" s="76">
        <f>Aetna!L85+Anthem!L85+Humana!L85+Molina!L85+United!L85+Wellcare!L85</f>
        <v>74649471.820000112</v>
      </c>
      <c r="F84" s="76">
        <f>Aetna!M85+Anthem!M85+Humana!M85+Molina!M85+United!M85+Wellcare!M85</f>
        <v>67679235.81000182</v>
      </c>
      <c r="G84" s="76">
        <f>Aetna!N85+Anthem!N85+Humana!N85+Molina!N85+United!N85+Wellcare!N85</f>
        <v>74403401.059999391</v>
      </c>
      <c r="H84" s="76">
        <f>Aetna!O85+Anthem!O85+Humana!O85+Molina!O85+United!O85+Wellcare!O85</f>
        <v>0</v>
      </c>
      <c r="I84" s="76">
        <f>Aetna!P85+Anthem!P85+Humana!P85+Molina!P85+United!P85+Wellcare!P85</f>
        <v>0</v>
      </c>
      <c r="J84" s="76">
        <f>Aetna!Q85+Anthem!Q85+Humana!Q85+Molina!Q85+United!Q85+Wellcare!Q85</f>
        <v>0</v>
      </c>
      <c r="K84" s="76">
        <f>Aetna!R85+Anthem!R85+Humana!R85+Molina!R85+United!R85+Wellcare!R85</f>
        <v>0</v>
      </c>
      <c r="L84" s="76">
        <f>Aetna!S85+Anthem!S85+Humana!S85+Molina!S85+United!S85+Wellcare!S85</f>
        <v>0</v>
      </c>
      <c r="M84" s="104">
        <f>Aetna!U85+Anthem!T85+Humana!U85+Molina!U85+United!U85+Wellcare!U85</f>
        <v>410071612.42000878</v>
      </c>
      <c r="N84" s="77">
        <f t="shared" si="4"/>
        <v>836130595.17001748</v>
      </c>
      <c r="O84" s="24"/>
      <c r="P84" s="81">
        <f t="shared" si="5"/>
        <v>57.232899476463565</v>
      </c>
      <c r="Q84" s="77">
        <f t="shared" si="6"/>
        <v>139355099.19500291</v>
      </c>
    </row>
    <row r="85" spans="1:18" ht="7.5" customHeight="1" thickBot="1" x14ac:dyDescent="0.35">
      <c r="A85" s="170"/>
      <c r="B85" s="82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114"/>
      <c r="N85" s="83"/>
      <c r="P85" s="81"/>
      <c r="Q85" s="83"/>
    </row>
    <row r="86" spans="1:18" ht="15" thickBot="1" x14ac:dyDescent="0.35">
      <c r="A86" s="171" t="s">
        <v>153</v>
      </c>
      <c r="B86" s="86">
        <f>SUM(B46:B84)</f>
        <v>293792907.60000288</v>
      </c>
      <c r="C86" s="87">
        <f t="shared" ref="C86:M86" si="7">SUM(C46:C84)</f>
        <v>271563693.01000273</v>
      </c>
      <c r="D86" s="87">
        <f t="shared" si="7"/>
        <v>293836272.61000192</v>
      </c>
      <c r="E86" s="87">
        <f t="shared" si="7"/>
        <v>283074012.21000016</v>
      </c>
      <c r="F86" s="87">
        <f t="shared" si="7"/>
        <v>272059334.4900018</v>
      </c>
      <c r="G86" s="87">
        <f t="shared" si="7"/>
        <v>293306935.94999939</v>
      </c>
      <c r="H86" s="87">
        <f t="shared" si="7"/>
        <v>0</v>
      </c>
      <c r="I86" s="87">
        <f t="shared" si="7"/>
        <v>0</v>
      </c>
      <c r="J86" s="87">
        <f t="shared" si="7"/>
        <v>0</v>
      </c>
      <c r="K86" s="87">
        <f t="shared" si="7"/>
        <v>0</v>
      </c>
      <c r="L86" s="87">
        <f t="shared" si="7"/>
        <v>0</v>
      </c>
      <c r="M86" s="88">
        <f t="shared" si="7"/>
        <v>1455440833.3000088</v>
      </c>
      <c r="N86" s="89">
        <f>SUM(B86:M86)</f>
        <v>3163073989.1700177</v>
      </c>
      <c r="O86" s="90"/>
      <c r="P86" s="164">
        <f>(N86/N$14)/P$14</f>
        <v>216.51150753785475</v>
      </c>
      <c r="Q86" s="89">
        <f>N86/P$14</f>
        <v>527178998.19500297</v>
      </c>
    </row>
    <row r="87" spans="1:18" ht="7.5" customHeight="1" thickBot="1" x14ac:dyDescent="0.35">
      <c r="A87" s="21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7"/>
      <c r="O87" s="21"/>
      <c r="P87" s="79"/>
      <c r="Q87" s="76"/>
    </row>
    <row r="88" spans="1:18" ht="15" thickBot="1" x14ac:dyDescent="0.35">
      <c r="A88" s="91" t="s">
        <v>154</v>
      </c>
      <c r="B88" s="87">
        <f>+B86+B44</f>
        <v>829763458.61000323</v>
      </c>
      <c r="C88" s="87">
        <f t="shared" ref="C88:M88" si="8">+C86+C44</f>
        <v>730571167.21000314</v>
      </c>
      <c r="D88" s="87">
        <f t="shared" si="8"/>
        <v>781288995.00000191</v>
      </c>
      <c r="E88" s="87">
        <f t="shared" si="8"/>
        <v>767198251.98000026</v>
      </c>
      <c r="F88" s="87">
        <f t="shared" si="8"/>
        <v>766808171.54000163</v>
      </c>
      <c r="G88" s="87">
        <f t="shared" si="8"/>
        <v>777756129.34999931</v>
      </c>
      <c r="H88" s="87">
        <f t="shared" si="8"/>
        <v>0</v>
      </c>
      <c r="I88" s="87">
        <f t="shared" si="8"/>
        <v>0</v>
      </c>
      <c r="J88" s="87">
        <f t="shared" si="8"/>
        <v>0</v>
      </c>
      <c r="K88" s="87">
        <f t="shared" si="8"/>
        <v>0</v>
      </c>
      <c r="L88" s="87">
        <f t="shared" si="8"/>
        <v>0</v>
      </c>
      <c r="M88" s="87">
        <f t="shared" si="8"/>
        <v>3946853962.7500095</v>
      </c>
      <c r="N88" s="89">
        <f>SUM(B88:M88)</f>
        <v>8600240136.4400196</v>
      </c>
      <c r="O88" s="84"/>
      <c r="P88" s="164">
        <f>(N88/N$14)/P$14</f>
        <v>588.68397119499298</v>
      </c>
      <c r="Q88" s="89">
        <f>N88/P$14</f>
        <v>1433373356.0733366</v>
      </c>
    </row>
    <row r="89" spans="1:18" ht="9.75" customHeight="1" x14ac:dyDescent="0.3">
      <c r="B89" s="68"/>
      <c r="C89" s="68"/>
      <c r="D89" s="68"/>
      <c r="E89" s="68"/>
      <c r="F89" s="68"/>
      <c r="G89" s="68"/>
    </row>
    <row r="90" spans="1:18" x14ac:dyDescent="0.3">
      <c r="I90" s="79"/>
      <c r="J90" s="79"/>
      <c r="K90" s="79"/>
      <c r="L90" s="79"/>
      <c r="M90" s="174" t="s">
        <v>178</v>
      </c>
      <c r="N90" s="175">
        <f>SUM(Aetna!D91:G91,Anthem!D91:G91,Humana!D91:G91,Molina!D91:G91,United!D91:G91,Wellcare!D91:G91)</f>
        <v>0</v>
      </c>
      <c r="O90" s="79"/>
      <c r="P90" s="21"/>
      <c r="Q90" s="21"/>
      <c r="R90" s="21"/>
    </row>
    <row r="91" spans="1:18" ht="16.5" customHeight="1" x14ac:dyDescent="0.3">
      <c r="I91" s="79"/>
      <c r="J91" s="79"/>
      <c r="K91" s="79"/>
      <c r="L91" s="79"/>
      <c r="M91" s="174" t="s">
        <v>179</v>
      </c>
      <c r="N91" s="175">
        <f>SUM(Aetna!D93:G93,Anthem!D93:G93,Humana!D93:G93,Molina!D93:G93,United!D93:G93,Wellcare!D93:G93)</f>
        <v>234183707.35999995</v>
      </c>
    </row>
    <row r="92" spans="1:18" x14ac:dyDescent="0.3">
      <c r="M92" s="174" t="s">
        <v>180</v>
      </c>
      <c r="N92" s="175">
        <f>SUM(Aetna!D94:G94,Anthem!D94:G94,Humana!D94:G94,Molina!D94:G94,United!D94:G94,Wellcare!D94:G94)</f>
        <v>618910670</v>
      </c>
    </row>
    <row r="93" spans="1:18" ht="6.75" customHeight="1" x14ac:dyDescent="0.3">
      <c r="A93" s="2"/>
    </row>
  </sheetData>
  <mergeCells count="2">
    <mergeCell ref="B12:M12"/>
    <mergeCell ref="B11:M11"/>
  </mergeCells>
  <pageMargins left="0.45" right="0.45" top="0.5" bottom="0.5" header="0.3" footer="0.3"/>
  <pageSetup paperSize="5" scale="63" fitToHeight="0" orientation="landscape" r:id="rId1"/>
  <ignoredErrors>
    <ignoredError sqref="N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9C8C-4E08-4536-82D3-1382DFF2FDAB}">
  <dimension ref="A1:AM96"/>
  <sheetViews>
    <sheetView workbookViewId="0">
      <selection activeCell="D17" sqref="D17"/>
    </sheetView>
  </sheetViews>
  <sheetFormatPr defaultColWidth="9.33203125" defaultRowHeight="14.4" x14ac:dyDescent="0.3"/>
  <cols>
    <col min="1" max="1" width="4.5546875" style="1" bestFit="1" customWidth="1"/>
    <col min="2" max="2" width="42.6640625" style="1" bestFit="1" customWidth="1"/>
    <col min="3" max="8" width="18.6640625" style="1" customWidth="1"/>
    <col min="9" max="20" width="16.6640625" style="1" customWidth="1"/>
    <col min="21" max="21" width="2.44140625" style="1" customWidth="1"/>
    <col min="22" max="22" width="13.33203125" style="1" customWidth="1"/>
    <col min="23" max="25" width="12.109375" style="1" bestFit="1" customWidth="1"/>
    <col min="26" max="26" width="14.44140625" style="1" customWidth="1"/>
    <col min="27" max="27" width="15.6640625" style="1" customWidth="1"/>
    <col min="28" max="31" width="7.33203125" style="1" customWidth="1"/>
    <col min="32" max="32" width="8.44140625" style="1" customWidth="1"/>
    <col min="33" max="39" width="7.33203125" style="1" customWidth="1"/>
    <col min="40" max="16384" width="9.33203125" style="1"/>
  </cols>
  <sheetData>
    <row r="1" spans="1:39" x14ac:dyDescent="0.3">
      <c r="B1" s="2" t="s">
        <v>0</v>
      </c>
    </row>
    <row r="2" spans="1:39" x14ac:dyDescent="0.3">
      <c r="B2" s="2" t="s">
        <v>1</v>
      </c>
      <c r="C2" s="1" t="s">
        <v>2</v>
      </c>
    </row>
    <row r="4" spans="1:39" x14ac:dyDescent="0.3">
      <c r="B4" s="68" t="s">
        <v>3</v>
      </c>
      <c r="C4" s="1" t="s">
        <v>166</v>
      </c>
    </row>
    <row r="5" spans="1:39" x14ac:dyDescent="0.3">
      <c r="B5" s="68" t="s">
        <v>5</v>
      </c>
      <c r="C5" s="3">
        <v>45566</v>
      </c>
    </row>
    <row r="6" spans="1:39" x14ac:dyDescent="0.3">
      <c r="B6" s="68" t="s">
        <v>6</v>
      </c>
      <c r="C6" s="3">
        <v>45657</v>
      </c>
    </row>
    <row r="7" spans="1:39" x14ac:dyDescent="0.3">
      <c r="B7" s="68" t="s">
        <v>7</v>
      </c>
      <c r="C7" s="3">
        <v>45688</v>
      </c>
    </row>
    <row r="10" spans="1:39" ht="15" thickBot="1" x14ac:dyDescent="0.35"/>
    <row r="11" spans="1:39" x14ac:dyDescent="0.3">
      <c r="C11" s="233" t="s">
        <v>8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5"/>
      <c r="U11" s="4"/>
      <c r="V11" s="233" t="s">
        <v>9</v>
      </c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5"/>
    </row>
    <row r="12" spans="1:39" x14ac:dyDescent="0.3">
      <c r="C12" s="236" t="s">
        <v>10</v>
      </c>
      <c r="D12" s="237"/>
      <c r="E12" s="237"/>
      <c r="F12" s="237"/>
      <c r="G12" s="237"/>
      <c r="H12" s="238"/>
      <c r="I12" s="239" t="s">
        <v>11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40"/>
      <c r="U12" s="4"/>
      <c r="V12" s="236" t="s">
        <v>10</v>
      </c>
      <c r="W12" s="237"/>
      <c r="X12" s="237"/>
      <c r="Y12" s="237"/>
      <c r="Z12" s="237"/>
      <c r="AA12" s="238"/>
      <c r="AB12" s="239" t="str">
        <f>+[2]QBP_non_KCHIP!AB12</f>
        <v>2024 Data</v>
      </c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40"/>
    </row>
    <row r="13" spans="1:39" ht="43.2" x14ac:dyDescent="0.3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45292</v>
      </c>
      <c r="AC13" s="8">
        <v>45323</v>
      </c>
      <c r="AD13" s="8">
        <v>45352</v>
      </c>
      <c r="AE13" s="8">
        <v>45383</v>
      </c>
      <c r="AF13" s="8">
        <v>45413</v>
      </c>
      <c r="AG13" s="8">
        <v>45444</v>
      </c>
      <c r="AH13" s="8">
        <v>45474</v>
      </c>
      <c r="AI13" s="8">
        <v>45505</v>
      </c>
      <c r="AJ13" s="8">
        <v>45536</v>
      </c>
      <c r="AK13" s="8">
        <v>45566</v>
      </c>
      <c r="AL13" s="8">
        <v>45597</v>
      </c>
      <c r="AM13" s="10">
        <v>45627</v>
      </c>
    </row>
    <row r="14" spans="1:39" x14ac:dyDescent="0.3">
      <c r="A14" s="1">
        <v>1</v>
      </c>
      <c r="B14" s="13" t="s">
        <v>18</v>
      </c>
      <c r="C14" s="14"/>
      <c r="D14" s="15">
        <f>IFERROR(AVERAGE($I14:$K14),0)</f>
        <v>0</v>
      </c>
      <c r="E14" s="15">
        <f>IFERROR(AVERAGE($L14:$N14),0)</f>
        <v>0</v>
      </c>
      <c r="F14" s="15">
        <f>IFERROR(AVERAGE($O14:$Q14),0)</f>
        <v>0</v>
      </c>
      <c r="G14" s="15">
        <f>IFERROR(AVERAGE($R14:$T14),0)</f>
        <v>0</v>
      </c>
      <c r="H14" s="16"/>
      <c r="I14" s="15" t="e">
        <f>Aetna!I14+Anthem!I14+#REF!+Molina!I14+United!I14+Wellcare!I14</f>
        <v>#REF!</v>
      </c>
      <c r="J14" s="15" t="e">
        <f>Aetna!J14+Anthem!J14+#REF!+Molina!J14+United!J14+Wellcare!J14</f>
        <v>#REF!</v>
      </c>
      <c r="K14" s="15" t="e">
        <f>Aetna!K14+Anthem!K14+#REF!+Molina!K14+United!K14+Wellcare!K14</f>
        <v>#REF!</v>
      </c>
      <c r="L14" s="15" t="e">
        <f>Aetna!L14+Anthem!L14+#REF!+Molina!L14+United!L14+Wellcare!L14</f>
        <v>#REF!</v>
      </c>
      <c r="M14" s="15" t="e">
        <f>Aetna!M14+Anthem!M14+#REF!+Molina!M14+United!M14+Wellcare!M14</f>
        <v>#REF!</v>
      </c>
      <c r="N14" s="15" t="e">
        <f>Aetna!N14+Anthem!N14+#REF!+Molina!N14+United!N14+Wellcare!N14</f>
        <v>#REF!</v>
      </c>
      <c r="O14" s="15" t="e">
        <f>Aetna!O14+Anthem!O14+#REF!+Molina!O14+United!O14+Wellcare!O14</f>
        <v>#REF!</v>
      </c>
      <c r="P14" s="15" t="e">
        <f>Aetna!P14+Anthem!P14+#REF!+Molina!P14+United!P14+Wellcare!P14</f>
        <v>#REF!</v>
      </c>
      <c r="Q14" s="15" t="e">
        <f>Aetna!Q14+Anthem!Q14+#REF!+Molina!Q14+United!Q14+Wellcare!Q14</f>
        <v>#REF!</v>
      </c>
      <c r="R14" s="15" t="e">
        <f>Aetna!R14+Anthem!R14+#REF!+Molina!R14+United!R14+Wellcare!R14</f>
        <v>#REF!</v>
      </c>
      <c r="S14" s="15" t="e">
        <f>Aetna!S14+Anthem!S14+#REF!+Molina!S14+United!S14+Wellcare!S14</f>
        <v>#REF!</v>
      </c>
      <c r="T14" s="17" t="e">
        <f>Aetna!U14+Anthem!T14+#REF!+Molina!U14+United!U14+Wellcare!U14</f>
        <v>#REF!</v>
      </c>
      <c r="U14" s="18"/>
      <c r="V14" s="14"/>
      <c r="W14" s="15">
        <f>IFERROR(AVERAGE($I14:$K14),0)</f>
        <v>0</v>
      </c>
      <c r="X14" s="15">
        <f>IFERROR(AVERAGE($L14:$N14),0)</f>
        <v>0</v>
      </c>
      <c r="Y14" s="15">
        <f>IFERROR(AVERAGE($O14:$Q14),0)</f>
        <v>0</v>
      </c>
      <c r="Z14" s="15">
        <f>IFERROR(AVERAGE($R14:$T14),0)</f>
        <v>0</v>
      </c>
      <c r="AA14" s="16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7"/>
    </row>
    <row r="15" spans="1:39" ht="6" customHeight="1" x14ac:dyDescent="0.3">
      <c r="C15" s="6"/>
      <c r="D15" s="7"/>
      <c r="E15" s="7"/>
      <c r="F15" s="8"/>
      <c r="G15" s="8"/>
      <c r="H15" s="1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0"/>
      <c r="U15" s="8"/>
      <c r="V15" s="6"/>
      <c r="W15" s="7"/>
      <c r="X15" s="7"/>
      <c r="Y15" s="8"/>
      <c r="Z15" s="8"/>
      <c r="AA15" s="7"/>
      <c r="AB15" s="12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0"/>
    </row>
    <row r="16" spans="1:39" x14ac:dyDescent="0.3">
      <c r="A16" s="19" t="s">
        <v>19</v>
      </c>
      <c r="B16" s="13" t="s">
        <v>20</v>
      </c>
      <c r="C16" s="6"/>
      <c r="D16" s="7"/>
      <c r="E16" s="7"/>
      <c r="F16" s="8"/>
      <c r="G16" s="8"/>
      <c r="H16" s="1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0"/>
      <c r="U16" s="8"/>
      <c r="V16" s="6"/>
      <c r="W16" s="7"/>
      <c r="X16" s="7"/>
      <c r="Y16" s="8"/>
      <c r="Z16" s="8"/>
      <c r="AA16" s="7"/>
      <c r="AB16" s="12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0"/>
    </row>
    <row r="17" spans="1:39" x14ac:dyDescent="0.3">
      <c r="A17" s="1" t="s">
        <v>21</v>
      </c>
      <c r="B17" t="s">
        <v>22</v>
      </c>
      <c r="C17" s="20" t="e">
        <f>AVERAGE(I17:T17)</f>
        <v>#REF!</v>
      </c>
      <c r="D17" s="21">
        <f>IFERROR(AVERAGE($I17:$K17),0)</f>
        <v>0</v>
      </c>
      <c r="E17" s="21">
        <f>IFERROR(AVERAGE($L17:$N17),0)</f>
        <v>0</v>
      </c>
      <c r="F17" s="21">
        <f>IFERROR(AVERAGE($O17:$Q17),0)</f>
        <v>0</v>
      </c>
      <c r="G17" s="21">
        <f>IFERROR(AVERAGE($R17:$T17),0)</f>
        <v>0</v>
      </c>
      <c r="H17" s="22">
        <f>IFERROR((G17-F17)/F17,0)</f>
        <v>0</v>
      </c>
      <c r="I17" s="21" t="e">
        <f>Aetna!I17+Anthem!I17+#REF!+Molina!I17+United!I17+Wellcare!I17</f>
        <v>#REF!</v>
      </c>
      <c r="J17" s="21" t="e">
        <f>Aetna!J17+Anthem!J17+#REF!+Molina!J17+United!J17+Wellcare!J17</f>
        <v>#REF!</v>
      </c>
      <c r="K17" s="21" t="e">
        <f>Aetna!K17+Anthem!K17+#REF!+Molina!K17+United!K17+Wellcare!K17</f>
        <v>#REF!</v>
      </c>
      <c r="L17" s="21" t="e">
        <f>Aetna!L17+Anthem!L17+#REF!+Molina!L17+United!L17+Wellcare!L17</f>
        <v>#REF!</v>
      </c>
      <c r="M17" s="21" t="e">
        <f>Aetna!M17+Anthem!M17+#REF!+Molina!M17+United!M17+Wellcare!M17</f>
        <v>#REF!</v>
      </c>
      <c r="N17" s="21" t="e">
        <f>Aetna!N17+Anthem!N17+#REF!+Molina!N17+United!N17+Wellcare!N17</f>
        <v>#REF!</v>
      </c>
      <c r="O17" s="21" t="e">
        <f>Aetna!O17+Anthem!O17+#REF!+Molina!O17+United!O17+Wellcare!O17</f>
        <v>#REF!</v>
      </c>
      <c r="P17" s="21" t="e">
        <f>Aetna!P17+Anthem!P17+#REF!+Molina!P17+United!P17+Wellcare!P17</f>
        <v>#REF!</v>
      </c>
      <c r="Q17" s="21" t="e">
        <f>Aetna!Q17+Anthem!Q17+#REF!+Molina!Q17+United!Q17+Wellcare!Q17</f>
        <v>#REF!</v>
      </c>
      <c r="R17" s="21" t="e">
        <f>Aetna!R17+Anthem!R17+#REF!+Molina!R17+United!R17+Wellcare!R17</f>
        <v>#REF!</v>
      </c>
      <c r="S17" s="21" t="e">
        <f>Aetna!S17+Anthem!S17+#REF!+Molina!S17+United!S17+Wellcare!S17</f>
        <v>#REF!</v>
      </c>
      <c r="T17" s="23" t="e">
        <f>Aetna!U17+Anthem!T17+#REF!+Molina!U17+United!U17+Wellcare!U17</f>
        <v>#REF!</v>
      </c>
      <c r="U17" s="24"/>
      <c r="V17" s="20" t="e">
        <f>AVERAGE(I17:T17)</f>
        <v>#REF!</v>
      </c>
      <c r="W17" s="21">
        <f>IFERROR(AVERAGE($I17:$K17),0)</f>
        <v>0</v>
      </c>
      <c r="X17" s="21">
        <f t="shared" ref="X17:X50" si="0">IFERROR(AVERAGE($L17:$N17),0)</f>
        <v>0</v>
      </c>
      <c r="Y17" s="21">
        <f t="shared" ref="Y17:Y50" si="1">IFERROR(AVERAGE($O17:$Q17),0)</f>
        <v>0</v>
      </c>
      <c r="Z17" s="21">
        <f t="shared" ref="Z17:Z50" si="2">IFERROR(AVERAGE($R17:$T17),0)</f>
        <v>0</v>
      </c>
      <c r="AA17" s="25">
        <f>IFERROR((Z17-Y17)/Y17,0)</f>
        <v>0</v>
      </c>
      <c r="AB17" s="26">
        <f>IFERROR(I17/I$14,0)</f>
        <v>0</v>
      </c>
      <c r="AC17" s="21">
        <f t="shared" ref="AC17:AM32" si="3">IFERROR(J17/J$14,0)</f>
        <v>0</v>
      </c>
      <c r="AD17" s="21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1">
        <f t="shared" si="3"/>
        <v>0</v>
      </c>
      <c r="AI17" s="21">
        <f t="shared" si="3"/>
        <v>0</v>
      </c>
      <c r="AJ17" s="21">
        <f t="shared" si="3"/>
        <v>0</v>
      </c>
      <c r="AK17" s="21">
        <f t="shared" si="3"/>
        <v>0</v>
      </c>
      <c r="AL17" s="21">
        <f t="shared" si="3"/>
        <v>0</v>
      </c>
      <c r="AM17" s="23">
        <f t="shared" si="3"/>
        <v>0</v>
      </c>
    </row>
    <row r="18" spans="1:39" x14ac:dyDescent="0.3">
      <c r="A18" s="1" t="s">
        <v>23</v>
      </c>
      <c r="B18" t="s">
        <v>24</v>
      </c>
      <c r="C18" s="20" t="e">
        <f t="shared" ref="C18:C50" si="4">AVERAGE(I18:T18)</f>
        <v>#REF!</v>
      </c>
      <c r="D18" s="21">
        <f t="shared" ref="D18:D85" si="5">IFERROR(AVERAGE($I18:$K18),0)</f>
        <v>0</v>
      </c>
      <c r="E18" s="21">
        <f t="shared" ref="E18:E85" si="6">IFERROR(AVERAGE($L18:$N18),0)</f>
        <v>0</v>
      </c>
      <c r="F18" s="21">
        <f t="shared" ref="F18:F85" si="7">IFERROR(AVERAGE($O18:$Q18),0)</f>
        <v>0</v>
      </c>
      <c r="G18" s="21">
        <f t="shared" ref="G18:G85" si="8">IFERROR(AVERAGE($R18:$T18),0)</f>
        <v>0</v>
      </c>
      <c r="H18" s="22">
        <f t="shared" ref="H18:H50" si="9">IFERROR((G18-F18)/F18,0)</f>
        <v>0</v>
      </c>
      <c r="I18" s="21" t="e">
        <f>Aetna!I18+Anthem!I18+#REF!+Molina!I18+United!I18+Wellcare!I18</f>
        <v>#REF!</v>
      </c>
      <c r="J18" s="21" t="e">
        <f>Aetna!J18+Anthem!J18+#REF!+Molina!J18+United!J18+Wellcare!J18</f>
        <v>#REF!</v>
      </c>
      <c r="K18" s="21" t="e">
        <f>Aetna!K18+Anthem!K18+#REF!+Molina!K18+United!K18+Wellcare!K18</f>
        <v>#REF!</v>
      </c>
      <c r="L18" s="21" t="e">
        <f>Aetna!L18+Anthem!L18+#REF!+Molina!L18+United!L18+Wellcare!L18</f>
        <v>#REF!</v>
      </c>
      <c r="M18" s="21" t="e">
        <f>Aetna!M18+Anthem!M18+#REF!+Molina!M18+United!M18+Wellcare!M18</f>
        <v>#REF!</v>
      </c>
      <c r="N18" s="21" t="e">
        <f>Aetna!N18+Anthem!N18+#REF!+Molina!N18+United!N18+Wellcare!N18</f>
        <v>#REF!</v>
      </c>
      <c r="O18" s="21" t="e">
        <f>Aetna!O18+Anthem!O18+#REF!+Molina!O18+United!O18+Wellcare!O18</f>
        <v>#REF!</v>
      </c>
      <c r="P18" s="21" t="e">
        <f>Aetna!P18+Anthem!P18+#REF!+Molina!P18+United!P18+Wellcare!P18</f>
        <v>#REF!</v>
      </c>
      <c r="Q18" s="21" t="e">
        <f>Aetna!Q18+Anthem!Q18+#REF!+Molina!Q18+United!Q18+Wellcare!Q18</f>
        <v>#REF!</v>
      </c>
      <c r="R18" s="21" t="e">
        <f>Aetna!R18+Anthem!R18+#REF!+Molina!R18+United!R18+Wellcare!R18</f>
        <v>#REF!</v>
      </c>
      <c r="S18" s="21" t="e">
        <f>Aetna!S18+Anthem!S18+#REF!+Molina!S18+United!S18+Wellcare!S18</f>
        <v>#REF!</v>
      </c>
      <c r="T18" s="23" t="e">
        <f>Aetna!U18+Anthem!T18+#REF!+Molina!U18+United!U18+Wellcare!U18</f>
        <v>#REF!</v>
      </c>
      <c r="U18" s="24"/>
      <c r="V18" s="20" t="e">
        <f t="shared" ref="V18:V50" si="10">AVERAGE(I18:T18)</f>
        <v>#REF!</v>
      </c>
      <c r="W18" s="21">
        <f t="shared" ref="W18:W85" si="11">IFERROR(AVERAGE($I18:$K18),0)</f>
        <v>0</v>
      </c>
      <c r="X18" s="21">
        <f t="shared" si="0"/>
        <v>0</v>
      </c>
      <c r="Y18" s="21">
        <f t="shared" si="1"/>
        <v>0</v>
      </c>
      <c r="Z18" s="21">
        <f t="shared" si="2"/>
        <v>0</v>
      </c>
      <c r="AA18" s="25">
        <f t="shared" ref="AA18:AA50" si="12">IFERROR((Z18-Y18)/Y18,0)</f>
        <v>0</v>
      </c>
      <c r="AB18" s="26">
        <f t="shared" ref="AB18:AB50" si="13">IFERROR(I18/I$14,0)</f>
        <v>0</v>
      </c>
      <c r="AC18" s="21">
        <f t="shared" si="3"/>
        <v>0</v>
      </c>
      <c r="AD18" s="21">
        <f t="shared" si="3"/>
        <v>0</v>
      </c>
      <c r="AE18" s="21">
        <f t="shared" si="3"/>
        <v>0</v>
      </c>
      <c r="AF18" s="21">
        <f t="shared" si="3"/>
        <v>0</v>
      </c>
      <c r="AG18" s="21">
        <f t="shared" si="3"/>
        <v>0</v>
      </c>
      <c r="AH18" s="21">
        <f t="shared" si="3"/>
        <v>0</v>
      </c>
      <c r="AI18" s="21">
        <f t="shared" si="3"/>
        <v>0</v>
      </c>
      <c r="AJ18" s="21">
        <f t="shared" si="3"/>
        <v>0</v>
      </c>
      <c r="AK18" s="21">
        <f t="shared" si="3"/>
        <v>0</v>
      </c>
      <c r="AL18" s="21">
        <f t="shared" si="3"/>
        <v>0</v>
      </c>
      <c r="AM18" s="23">
        <f t="shared" si="3"/>
        <v>0</v>
      </c>
    </row>
    <row r="19" spans="1:39" x14ac:dyDescent="0.3">
      <c r="A19" s="1" t="s">
        <v>25</v>
      </c>
      <c r="B19" t="s">
        <v>26</v>
      </c>
      <c r="C19" s="20" t="e">
        <f t="shared" si="4"/>
        <v>#REF!</v>
      </c>
      <c r="D19" s="21">
        <f t="shared" si="5"/>
        <v>0</v>
      </c>
      <c r="E19" s="21">
        <f t="shared" si="6"/>
        <v>0</v>
      </c>
      <c r="F19" s="21">
        <f t="shared" si="7"/>
        <v>0</v>
      </c>
      <c r="G19" s="21">
        <f t="shared" si="8"/>
        <v>0</v>
      </c>
      <c r="H19" s="22">
        <f t="shared" si="9"/>
        <v>0</v>
      </c>
      <c r="I19" s="21" t="e">
        <f>Aetna!I19+Anthem!I19+#REF!+Molina!I19+United!I19+Wellcare!I19</f>
        <v>#REF!</v>
      </c>
      <c r="J19" s="21" t="e">
        <f>Aetna!J19+Anthem!J19+#REF!+Molina!J19+United!J19+Wellcare!J19</f>
        <v>#REF!</v>
      </c>
      <c r="K19" s="21" t="e">
        <f>Aetna!K19+Anthem!K19+#REF!+Molina!K19+United!K19+Wellcare!K19</f>
        <v>#REF!</v>
      </c>
      <c r="L19" s="21" t="e">
        <f>Aetna!L19+Anthem!L19+#REF!+Molina!L19+United!L19+Wellcare!L19</f>
        <v>#REF!</v>
      </c>
      <c r="M19" s="21" t="e">
        <f>Aetna!M19+Anthem!M19+#REF!+Molina!M19+United!M19+Wellcare!M19</f>
        <v>#REF!</v>
      </c>
      <c r="N19" s="21" t="e">
        <f>Aetna!N19+Anthem!N19+#REF!+Molina!N19+United!N19+Wellcare!N19</f>
        <v>#REF!</v>
      </c>
      <c r="O19" s="21" t="e">
        <f>Aetna!O19+Anthem!O19+#REF!+Molina!O19+United!O19+Wellcare!O19</f>
        <v>#REF!</v>
      </c>
      <c r="P19" s="21" t="e">
        <f>Aetna!P19+Anthem!P19+#REF!+Molina!P19+United!P19+Wellcare!P19</f>
        <v>#REF!</v>
      </c>
      <c r="Q19" s="21" t="e">
        <f>Aetna!Q19+Anthem!Q19+#REF!+Molina!Q19+United!Q19+Wellcare!Q19</f>
        <v>#REF!</v>
      </c>
      <c r="R19" s="21" t="e">
        <f>Aetna!R19+Anthem!R19+#REF!+Molina!R19+United!R19+Wellcare!R19</f>
        <v>#REF!</v>
      </c>
      <c r="S19" s="21" t="e">
        <f>Aetna!S19+Anthem!S19+#REF!+Molina!S19+United!S19+Wellcare!S19</f>
        <v>#REF!</v>
      </c>
      <c r="T19" s="23" t="e">
        <f>Aetna!U19+Anthem!T19+#REF!+Molina!U19+United!U19+Wellcare!U19</f>
        <v>#REF!</v>
      </c>
      <c r="U19" s="24"/>
      <c r="V19" s="20" t="e">
        <f t="shared" si="10"/>
        <v>#REF!</v>
      </c>
      <c r="W19" s="21">
        <f t="shared" si="11"/>
        <v>0</v>
      </c>
      <c r="X19" s="21">
        <f t="shared" si="0"/>
        <v>0</v>
      </c>
      <c r="Y19" s="21">
        <f t="shared" si="1"/>
        <v>0</v>
      </c>
      <c r="Z19" s="21">
        <f t="shared" si="2"/>
        <v>0</v>
      </c>
      <c r="AA19" s="25">
        <f t="shared" si="12"/>
        <v>0</v>
      </c>
      <c r="AB19" s="26">
        <f t="shared" si="1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3"/>
        <v>0</v>
      </c>
      <c r="AI19" s="21">
        <f t="shared" si="3"/>
        <v>0</v>
      </c>
      <c r="AJ19" s="21">
        <f t="shared" si="3"/>
        <v>0</v>
      </c>
      <c r="AK19" s="21">
        <f t="shared" si="3"/>
        <v>0</v>
      </c>
      <c r="AL19" s="21">
        <f t="shared" si="3"/>
        <v>0</v>
      </c>
      <c r="AM19" s="23">
        <f t="shared" si="3"/>
        <v>0</v>
      </c>
    </row>
    <row r="20" spans="1:39" x14ac:dyDescent="0.3">
      <c r="A20" s="1" t="s">
        <v>27</v>
      </c>
      <c r="B20" t="s">
        <v>167</v>
      </c>
      <c r="C20" s="20" t="e">
        <f t="shared" si="4"/>
        <v>#REF!</v>
      </c>
      <c r="D20" s="21">
        <f t="shared" si="5"/>
        <v>0</v>
      </c>
      <c r="E20" s="21">
        <f t="shared" si="6"/>
        <v>0</v>
      </c>
      <c r="F20" s="21">
        <f t="shared" si="7"/>
        <v>0</v>
      </c>
      <c r="G20" s="21">
        <f t="shared" si="8"/>
        <v>0</v>
      </c>
      <c r="H20" s="22">
        <f t="shared" si="9"/>
        <v>0</v>
      </c>
      <c r="I20" s="21" t="e">
        <f>Aetna!I20+Anthem!I20+#REF!+Molina!I20+United!I20+Wellcare!I20</f>
        <v>#REF!</v>
      </c>
      <c r="J20" s="21" t="e">
        <f>Aetna!J20+Anthem!J20+#REF!+Molina!J20+United!J20+Wellcare!J20</f>
        <v>#REF!</v>
      </c>
      <c r="K20" s="21" t="e">
        <f>Aetna!K20+Anthem!K20+#REF!+Molina!K20+United!K20+Wellcare!K20</f>
        <v>#REF!</v>
      </c>
      <c r="L20" s="21" t="e">
        <f>Aetna!L20+Anthem!L20+#REF!+Molina!L20+United!L20+Wellcare!L20</f>
        <v>#REF!</v>
      </c>
      <c r="M20" s="21" t="e">
        <f>Aetna!M20+Anthem!M20+#REF!+Molina!M20+United!M20+Wellcare!M20</f>
        <v>#REF!</v>
      </c>
      <c r="N20" s="21" t="e">
        <f>Aetna!N20+Anthem!N20+#REF!+Molina!N20+United!N20+Wellcare!N20</f>
        <v>#REF!</v>
      </c>
      <c r="O20" s="21" t="e">
        <f>Aetna!O20+Anthem!O20+#REF!+Molina!O20+United!O20+Wellcare!O20</f>
        <v>#REF!</v>
      </c>
      <c r="P20" s="21" t="e">
        <f>Aetna!P20+Anthem!P20+#REF!+Molina!P20+United!P20+Wellcare!P20</f>
        <v>#REF!</v>
      </c>
      <c r="Q20" s="21" t="e">
        <f>Aetna!Q20+Anthem!Q20+#REF!+Molina!Q20+United!Q20+Wellcare!Q20</f>
        <v>#REF!</v>
      </c>
      <c r="R20" s="21" t="e">
        <f>Aetna!R20+Anthem!R20+#REF!+Molina!R20+United!R20+Wellcare!R20</f>
        <v>#REF!</v>
      </c>
      <c r="S20" s="21" t="e">
        <f>Aetna!S20+Anthem!S20+#REF!+Molina!S20+United!S20+Wellcare!S20</f>
        <v>#REF!</v>
      </c>
      <c r="T20" s="23" t="e">
        <f>Aetna!U20+Anthem!T20+#REF!+Molina!U20+United!U20+Wellcare!U20</f>
        <v>#REF!</v>
      </c>
      <c r="U20" s="24"/>
      <c r="V20" s="20" t="e">
        <f t="shared" si="10"/>
        <v>#REF!</v>
      </c>
      <c r="W20" s="21">
        <f t="shared" si="11"/>
        <v>0</v>
      </c>
      <c r="X20" s="21">
        <f t="shared" si="0"/>
        <v>0</v>
      </c>
      <c r="Y20" s="21">
        <f t="shared" si="1"/>
        <v>0</v>
      </c>
      <c r="Z20" s="21">
        <f t="shared" si="2"/>
        <v>0</v>
      </c>
      <c r="AA20" s="25">
        <f t="shared" si="12"/>
        <v>0</v>
      </c>
      <c r="AB20" s="26">
        <f t="shared" si="13"/>
        <v>0</v>
      </c>
      <c r="AC20" s="21">
        <f t="shared" si="3"/>
        <v>0</v>
      </c>
      <c r="AD20" s="21">
        <f t="shared" si="3"/>
        <v>0</v>
      </c>
      <c r="AE20" s="21">
        <f t="shared" si="3"/>
        <v>0</v>
      </c>
      <c r="AF20" s="21">
        <f t="shared" si="3"/>
        <v>0</v>
      </c>
      <c r="AG20" s="21">
        <f t="shared" si="3"/>
        <v>0</v>
      </c>
      <c r="AH20" s="21">
        <f t="shared" si="3"/>
        <v>0</v>
      </c>
      <c r="AI20" s="21">
        <f t="shared" si="3"/>
        <v>0</v>
      </c>
      <c r="AJ20" s="21">
        <f t="shared" si="3"/>
        <v>0</v>
      </c>
      <c r="AK20" s="21">
        <f t="shared" si="3"/>
        <v>0</v>
      </c>
      <c r="AL20" s="21">
        <f t="shared" si="3"/>
        <v>0</v>
      </c>
      <c r="AM20" s="23">
        <f t="shared" si="3"/>
        <v>0</v>
      </c>
    </row>
    <row r="21" spans="1:39" x14ac:dyDescent="0.3">
      <c r="A21" s="1" t="s">
        <v>28</v>
      </c>
      <c r="B21" t="s">
        <v>29</v>
      </c>
      <c r="C21" s="20" t="e">
        <f t="shared" si="4"/>
        <v>#REF!</v>
      </c>
      <c r="D21" s="21">
        <f t="shared" si="5"/>
        <v>0</v>
      </c>
      <c r="E21" s="21">
        <f t="shared" si="6"/>
        <v>0</v>
      </c>
      <c r="F21" s="21">
        <f t="shared" si="7"/>
        <v>0</v>
      </c>
      <c r="G21" s="21">
        <f t="shared" si="8"/>
        <v>0</v>
      </c>
      <c r="H21" s="27">
        <f t="shared" si="9"/>
        <v>0</v>
      </c>
      <c r="I21" s="21" t="e">
        <f>Aetna!I21+Anthem!I21+#REF!+Molina!I21+United!I21+Wellcare!I21</f>
        <v>#REF!</v>
      </c>
      <c r="J21" s="21" t="e">
        <f>Aetna!J21+Anthem!J21+#REF!+Molina!J21+United!J21+Wellcare!J21</f>
        <v>#REF!</v>
      </c>
      <c r="K21" s="21" t="e">
        <f>Aetna!K21+Anthem!K21+#REF!+Molina!K21+United!K21+Wellcare!K21</f>
        <v>#REF!</v>
      </c>
      <c r="L21" s="21" t="e">
        <f>Aetna!L21+Anthem!L21+#REF!+Molina!L21+United!L21+Wellcare!L21</f>
        <v>#REF!</v>
      </c>
      <c r="M21" s="21" t="e">
        <f>Aetna!M21+Anthem!M21+#REF!+Molina!M21+United!M21+Wellcare!M21</f>
        <v>#REF!</v>
      </c>
      <c r="N21" s="21" t="e">
        <f>Aetna!N21+Anthem!N21+#REF!+Molina!N21+United!N21+Wellcare!N21</f>
        <v>#REF!</v>
      </c>
      <c r="O21" s="21" t="e">
        <f>Aetna!O21+Anthem!O21+#REF!+Molina!O21+United!O21+Wellcare!O21</f>
        <v>#REF!</v>
      </c>
      <c r="P21" s="21" t="e">
        <f>Aetna!P21+Anthem!P21+#REF!+Molina!P21+United!P21+Wellcare!P21</f>
        <v>#REF!</v>
      </c>
      <c r="Q21" s="21" t="e">
        <f>Aetna!Q21+Anthem!Q21+#REF!+Molina!Q21+United!Q21+Wellcare!Q21</f>
        <v>#REF!</v>
      </c>
      <c r="R21" s="21" t="e">
        <f>Aetna!R21+Anthem!R21+#REF!+Molina!R21+United!R21+Wellcare!R21</f>
        <v>#REF!</v>
      </c>
      <c r="S21" s="21" t="e">
        <f>Aetna!S21+Anthem!S21+#REF!+Molina!S21+United!S21+Wellcare!S21</f>
        <v>#REF!</v>
      </c>
      <c r="T21" s="23" t="e">
        <f>Aetna!U21+Anthem!T21+#REF!+Molina!U21+United!U21+Wellcare!U21</f>
        <v>#REF!</v>
      </c>
      <c r="U21" s="24"/>
      <c r="V21" s="20" t="e">
        <f t="shared" si="10"/>
        <v>#REF!</v>
      </c>
      <c r="W21" s="21">
        <f t="shared" si="11"/>
        <v>0</v>
      </c>
      <c r="X21" s="21">
        <f t="shared" si="0"/>
        <v>0</v>
      </c>
      <c r="Y21" s="21">
        <f t="shared" si="1"/>
        <v>0</v>
      </c>
      <c r="Z21" s="21">
        <f t="shared" si="2"/>
        <v>0</v>
      </c>
      <c r="AA21" s="25">
        <f t="shared" si="12"/>
        <v>0</v>
      </c>
      <c r="AB21" s="26">
        <f t="shared" si="13"/>
        <v>0</v>
      </c>
      <c r="AC21" s="21">
        <f t="shared" si="3"/>
        <v>0</v>
      </c>
      <c r="AD21" s="21">
        <f t="shared" si="3"/>
        <v>0</v>
      </c>
      <c r="AE21" s="21">
        <f t="shared" si="3"/>
        <v>0</v>
      </c>
      <c r="AF21" s="21">
        <f t="shared" si="3"/>
        <v>0</v>
      </c>
      <c r="AG21" s="21">
        <f t="shared" si="3"/>
        <v>0</v>
      </c>
      <c r="AH21" s="21">
        <f t="shared" si="3"/>
        <v>0</v>
      </c>
      <c r="AI21" s="21">
        <f t="shared" si="3"/>
        <v>0</v>
      </c>
      <c r="AJ21" s="21">
        <f t="shared" si="3"/>
        <v>0</v>
      </c>
      <c r="AK21" s="21">
        <f t="shared" si="3"/>
        <v>0</v>
      </c>
      <c r="AL21" s="21">
        <f t="shared" si="3"/>
        <v>0</v>
      </c>
      <c r="AM21" s="23">
        <f t="shared" si="3"/>
        <v>0</v>
      </c>
    </row>
    <row r="22" spans="1:39" x14ac:dyDescent="0.3">
      <c r="A22" s="1" t="s">
        <v>30</v>
      </c>
      <c r="B22" t="s">
        <v>31</v>
      </c>
      <c r="C22" s="20" t="e">
        <f t="shared" si="4"/>
        <v>#REF!</v>
      </c>
      <c r="D22" s="21">
        <f t="shared" si="5"/>
        <v>0</v>
      </c>
      <c r="E22" s="21">
        <f t="shared" si="6"/>
        <v>0</v>
      </c>
      <c r="F22" s="21">
        <f t="shared" si="7"/>
        <v>0</v>
      </c>
      <c r="G22" s="21">
        <f t="shared" si="8"/>
        <v>0</v>
      </c>
      <c r="H22" s="27">
        <f t="shared" si="9"/>
        <v>0</v>
      </c>
      <c r="I22" s="21" t="e">
        <f>Aetna!I22+Anthem!I22+#REF!+Molina!I22+United!I22+Wellcare!I22</f>
        <v>#REF!</v>
      </c>
      <c r="J22" s="21" t="e">
        <f>Aetna!J22+Anthem!J22+#REF!+Molina!J22+United!J22+Wellcare!J22</f>
        <v>#REF!</v>
      </c>
      <c r="K22" s="21" t="e">
        <f>Aetna!K22+Anthem!K22+#REF!+Molina!K22+United!K22+Wellcare!K22</f>
        <v>#REF!</v>
      </c>
      <c r="L22" s="21" t="e">
        <f>Aetna!L22+Anthem!L22+#REF!+Molina!L22+United!L22+Wellcare!L22</f>
        <v>#REF!</v>
      </c>
      <c r="M22" s="21" t="e">
        <f>Aetna!M22+Anthem!M22+#REF!+Molina!M22+United!M22+Wellcare!M22</f>
        <v>#REF!</v>
      </c>
      <c r="N22" s="21" t="e">
        <f>Aetna!N22+Anthem!N22+#REF!+Molina!N22+United!N22+Wellcare!N22</f>
        <v>#REF!</v>
      </c>
      <c r="O22" s="21" t="e">
        <f>Aetna!O22+Anthem!O22+#REF!+Molina!O22+United!O22+Wellcare!O22</f>
        <v>#REF!</v>
      </c>
      <c r="P22" s="21" t="e">
        <f>Aetna!P22+Anthem!P22+#REF!+Molina!P22+United!P22+Wellcare!P22</f>
        <v>#REF!</v>
      </c>
      <c r="Q22" s="21" t="e">
        <f>Aetna!Q22+Anthem!Q22+#REF!+Molina!Q22+United!Q22+Wellcare!Q22</f>
        <v>#REF!</v>
      </c>
      <c r="R22" s="21" t="e">
        <f>Aetna!R22+Anthem!R22+#REF!+Molina!R22+United!R22+Wellcare!R22</f>
        <v>#REF!</v>
      </c>
      <c r="S22" s="21" t="e">
        <f>Aetna!S22+Anthem!S22+#REF!+Molina!S22+United!S22+Wellcare!S22</f>
        <v>#REF!</v>
      </c>
      <c r="T22" s="23" t="e">
        <f>Aetna!U22+Anthem!T22+#REF!+Molina!U22+United!U22+Wellcare!U22</f>
        <v>#REF!</v>
      </c>
      <c r="U22" s="24"/>
      <c r="V22" s="20" t="e">
        <f t="shared" si="10"/>
        <v>#REF!</v>
      </c>
      <c r="W22" s="21">
        <f t="shared" si="11"/>
        <v>0</v>
      </c>
      <c r="X22" s="21">
        <f t="shared" si="0"/>
        <v>0</v>
      </c>
      <c r="Y22" s="21">
        <f t="shared" si="1"/>
        <v>0</v>
      </c>
      <c r="Z22" s="21">
        <f t="shared" si="2"/>
        <v>0</v>
      </c>
      <c r="AA22" s="25">
        <f t="shared" si="12"/>
        <v>0</v>
      </c>
      <c r="AB22" s="26">
        <f t="shared" si="13"/>
        <v>0</v>
      </c>
      <c r="AC22" s="21">
        <f t="shared" si="3"/>
        <v>0</v>
      </c>
      <c r="AD22" s="21">
        <f t="shared" si="3"/>
        <v>0</v>
      </c>
      <c r="AE22" s="21">
        <f t="shared" si="3"/>
        <v>0</v>
      </c>
      <c r="AF22" s="21">
        <f t="shared" si="3"/>
        <v>0</v>
      </c>
      <c r="AG22" s="21">
        <f t="shared" si="3"/>
        <v>0</v>
      </c>
      <c r="AH22" s="21">
        <f t="shared" si="3"/>
        <v>0</v>
      </c>
      <c r="AI22" s="21">
        <f t="shared" si="3"/>
        <v>0</v>
      </c>
      <c r="AJ22" s="21">
        <f t="shared" si="3"/>
        <v>0</v>
      </c>
      <c r="AK22" s="21">
        <f t="shared" si="3"/>
        <v>0</v>
      </c>
      <c r="AL22" s="21">
        <f t="shared" si="3"/>
        <v>0</v>
      </c>
      <c r="AM22" s="23">
        <f t="shared" si="3"/>
        <v>0</v>
      </c>
    </row>
    <row r="23" spans="1:39" x14ac:dyDescent="0.3">
      <c r="A23" s="1" t="s">
        <v>32</v>
      </c>
      <c r="B23" t="s">
        <v>33</v>
      </c>
      <c r="C23" s="20" t="e">
        <f t="shared" si="4"/>
        <v>#REF!</v>
      </c>
      <c r="D23" s="21">
        <f t="shared" si="5"/>
        <v>0</v>
      </c>
      <c r="E23" s="21">
        <f t="shared" si="6"/>
        <v>0</v>
      </c>
      <c r="F23" s="21">
        <f t="shared" si="7"/>
        <v>0</v>
      </c>
      <c r="G23" s="21">
        <f t="shared" si="8"/>
        <v>0</v>
      </c>
      <c r="H23" s="27">
        <f t="shared" si="9"/>
        <v>0</v>
      </c>
      <c r="I23" s="21" t="e">
        <f>Aetna!I23+Anthem!I23+#REF!+Molina!I23+United!I23+Wellcare!I23</f>
        <v>#REF!</v>
      </c>
      <c r="J23" s="21" t="e">
        <f>Aetna!J23+Anthem!J23+#REF!+Molina!J23+United!J23+Wellcare!J23</f>
        <v>#REF!</v>
      </c>
      <c r="K23" s="21" t="e">
        <f>Aetna!K23+Anthem!K23+#REF!+Molina!K23+United!K23+Wellcare!K23</f>
        <v>#REF!</v>
      </c>
      <c r="L23" s="21" t="e">
        <f>Aetna!L23+Anthem!L23+#REF!+Molina!L23+United!L23+Wellcare!L23</f>
        <v>#REF!</v>
      </c>
      <c r="M23" s="21" t="e">
        <f>Aetna!M23+Anthem!M23+#REF!+Molina!M23+United!M23+Wellcare!M23</f>
        <v>#REF!</v>
      </c>
      <c r="N23" s="21" t="e">
        <f>Aetna!N23+Anthem!N23+#REF!+Molina!N23+United!N23+Wellcare!N23</f>
        <v>#REF!</v>
      </c>
      <c r="O23" s="21" t="e">
        <f>Aetna!O23+Anthem!O23+#REF!+Molina!O23+United!O23+Wellcare!O23</f>
        <v>#REF!</v>
      </c>
      <c r="P23" s="21" t="e">
        <f>Aetna!P23+Anthem!P23+#REF!+Molina!P23+United!P23+Wellcare!P23</f>
        <v>#REF!</v>
      </c>
      <c r="Q23" s="21" t="e">
        <f>Aetna!Q23+Anthem!Q23+#REF!+Molina!Q23+United!Q23+Wellcare!Q23</f>
        <v>#REF!</v>
      </c>
      <c r="R23" s="21" t="e">
        <f>Aetna!R23+Anthem!R23+#REF!+Molina!R23+United!R23+Wellcare!R23</f>
        <v>#REF!</v>
      </c>
      <c r="S23" s="21" t="e">
        <f>Aetna!S23+Anthem!S23+#REF!+Molina!S23+United!S23+Wellcare!S23</f>
        <v>#REF!</v>
      </c>
      <c r="T23" s="23" t="e">
        <f>Aetna!U23+Anthem!T23+#REF!+Molina!U23+United!U23+Wellcare!U23</f>
        <v>#REF!</v>
      </c>
      <c r="U23" s="24"/>
      <c r="V23" s="20" t="e">
        <f t="shared" si="10"/>
        <v>#REF!</v>
      </c>
      <c r="W23" s="21">
        <f t="shared" si="11"/>
        <v>0</v>
      </c>
      <c r="X23" s="21">
        <f t="shared" si="0"/>
        <v>0</v>
      </c>
      <c r="Y23" s="21">
        <f t="shared" si="1"/>
        <v>0</v>
      </c>
      <c r="Z23" s="21">
        <f t="shared" si="2"/>
        <v>0</v>
      </c>
      <c r="AA23" s="25">
        <f t="shared" si="12"/>
        <v>0</v>
      </c>
      <c r="AB23" s="26">
        <f t="shared" si="13"/>
        <v>0</v>
      </c>
      <c r="AC23" s="21">
        <f t="shared" si="3"/>
        <v>0</v>
      </c>
      <c r="AD23" s="21">
        <f t="shared" si="3"/>
        <v>0</v>
      </c>
      <c r="AE23" s="21">
        <f t="shared" si="3"/>
        <v>0</v>
      </c>
      <c r="AF23" s="21">
        <f t="shared" si="3"/>
        <v>0</v>
      </c>
      <c r="AG23" s="21">
        <f t="shared" si="3"/>
        <v>0</v>
      </c>
      <c r="AH23" s="21">
        <f t="shared" si="3"/>
        <v>0</v>
      </c>
      <c r="AI23" s="21">
        <f t="shared" si="3"/>
        <v>0</v>
      </c>
      <c r="AJ23" s="21">
        <f t="shared" si="3"/>
        <v>0</v>
      </c>
      <c r="AK23" s="21">
        <f t="shared" si="3"/>
        <v>0</v>
      </c>
      <c r="AL23" s="21">
        <f t="shared" si="3"/>
        <v>0</v>
      </c>
      <c r="AM23" s="23">
        <f t="shared" si="3"/>
        <v>0</v>
      </c>
    </row>
    <row r="24" spans="1:39" x14ac:dyDescent="0.3">
      <c r="A24" s="1" t="s">
        <v>34</v>
      </c>
      <c r="B24" t="s">
        <v>35</v>
      </c>
      <c r="C24" s="20" t="e">
        <f t="shared" si="4"/>
        <v>#REF!</v>
      </c>
      <c r="D24" s="21">
        <f t="shared" si="5"/>
        <v>0</v>
      </c>
      <c r="E24" s="21">
        <f t="shared" si="6"/>
        <v>0</v>
      </c>
      <c r="F24" s="21">
        <f t="shared" si="7"/>
        <v>0</v>
      </c>
      <c r="G24" s="21">
        <f t="shared" si="8"/>
        <v>0</v>
      </c>
      <c r="H24" s="27">
        <f t="shared" si="9"/>
        <v>0</v>
      </c>
      <c r="I24" s="21" t="e">
        <f>Aetna!I24+Anthem!I24+#REF!+Molina!I24+United!I24+Wellcare!I24</f>
        <v>#REF!</v>
      </c>
      <c r="J24" s="21" t="e">
        <f>Aetna!J24+Anthem!J24+#REF!+Molina!J24+United!J24+Wellcare!J24</f>
        <v>#REF!</v>
      </c>
      <c r="K24" s="21" t="e">
        <f>Aetna!K24+Anthem!K24+#REF!+Molina!K24+United!K24+Wellcare!K24</f>
        <v>#REF!</v>
      </c>
      <c r="L24" s="21" t="e">
        <f>Aetna!L24+Anthem!L24+#REF!+Molina!L24+United!L24+Wellcare!L24</f>
        <v>#REF!</v>
      </c>
      <c r="M24" s="21" t="e">
        <f>Aetna!M24+Anthem!M24+#REF!+Molina!M24+United!M24+Wellcare!M24</f>
        <v>#REF!</v>
      </c>
      <c r="N24" s="21" t="e">
        <f>Aetna!N24+Anthem!N24+#REF!+Molina!N24+United!N24+Wellcare!N24</f>
        <v>#REF!</v>
      </c>
      <c r="O24" s="21" t="e">
        <f>Aetna!O24+Anthem!O24+#REF!+Molina!O24+United!O24+Wellcare!O24</f>
        <v>#REF!</v>
      </c>
      <c r="P24" s="21" t="e">
        <f>Aetna!P24+Anthem!P24+#REF!+Molina!P24+United!P24+Wellcare!P24</f>
        <v>#REF!</v>
      </c>
      <c r="Q24" s="21" t="e">
        <f>Aetna!Q24+Anthem!Q24+#REF!+Molina!Q24+United!Q24+Wellcare!Q24</f>
        <v>#REF!</v>
      </c>
      <c r="R24" s="21" t="e">
        <f>Aetna!R24+Anthem!R24+#REF!+Molina!R24+United!R24+Wellcare!R24</f>
        <v>#REF!</v>
      </c>
      <c r="S24" s="21" t="e">
        <f>Aetna!S24+Anthem!S24+#REF!+Molina!S24+United!S24+Wellcare!S24</f>
        <v>#REF!</v>
      </c>
      <c r="T24" s="23" t="e">
        <f>Aetna!U24+Anthem!T24+#REF!+Molina!U24+United!U24+Wellcare!U24</f>
        <v>#REF!</v>
      </c>
      <c r="U24" s="24"/>
      <c r="V24" s="20" t="e">
        <f t="shared" si="10"/>
        <v>#REF!</v>
      </c>
      <c r="W24" s="21">
        <f t="shared" si="11"/>
        <v>0</v>
      </c>
      <c r="X24" s="21">
        <f t="shared" si="0"/>
        <v>0</v>
      </c>
      <c r="Y24" s="21">
        <f t="shared" si="1"/>
        <v>0</v>
      </c>
      <c r="Z24" s="21">
        <f t="shared" si="2"/>
        <v>0</v>
      </c>
      <c r="AA24" s="25">
        <f t="shared" si="12"/>
        <v>0</v>
      </c>
      <c r="AB24" s="26">
        <f t="shared" si="13"/>
        <v>0</v>
      </c>
      <c r="AC24" s="21">
        <f t="shared" si="3"/>
        <v>0</v>
      </c>
      <c r="AD24" s="21">
        <f t="shared" si="3"/>
        <v>0</v>
      </c>
      <c r="AE24" s="21">
        <f t="shared" si="3"/>
        <v>0</v>
      </c>
      <c r="AF24" s="21">
        <f t="shared" si="3"/>
        <v>0</v>
      </c>
      <c r="AG24" s="21">
        <f t="shared" si="3"/>
        <v>0</v>
      </c>
      <c r="AH24" s="21">
        <f t="shared" si="3"/>
        <v>0</v>
      </c>
      <c r="AI24" s="21">
        <f t="shared" si="3"/>
        <v>0</v>
      </c>
      <c r="AJ24" s="21">
        <f t="shared" si="3"/>
        <v>0</v>
      </c>
      <c r="AK24" s="21">
        <f t="shared" si="3"/>
        <v>0</v>
      </c>
      <c r="AL24" s="21">
        <f t="shared" si="3"/>
        <v>0</v>
      </c>
      <c r="AM24" s="23">
        <f t="shared" si="3"/>
        <v>0</v>
      </c>
    </row>
    <row r="25" spans="1:39" x14ac:dyDescent="0.3">
      <c r="A25" s="1" t="s">
        <v>36</v>
      </c>
      <c r="B25" t="s">
        <v>37</v>
      </c>
      <c r="C25" s="20" t="e">
        <f t="shared" si="4"/>
        <v>#REF!</v>
      </c>
      <c r="D25" s="21">
        <f t="shared" si="5"/>
        <v>0</v>
      </c>
      <c r="E25" s="21">
        <f t="shared" si="6"/>
        <v>0</v>
      </c>
      <c r="F25" s="21">
        <f t="shared" si="7"/>
        <v>0</v>
      </c>
      <c r="G25" s="21">
        <f t="shared" si="8"/>
        <v>0</v>
      </c>
      <c r="H25" s="27">
        <f t="shared" si="9"/>
        <v>0</v>
      </c>
      <c r="I25" s="21" t="e">
        <f>Aetna!I25+Anthem!I25+#REF!+Molina!I25+United!I25+Wellcare!I25</f>
        <v>#REF!</v>
      </c>
      <c r="J25" s="21" t="e">
        <f>Aetna!J25+Anthem!J25+#REF!+Molina!J25+United!J25+Wellcare!J25</f>
        <v>#REF!</v>
      </c>
      <c r="K25" s="21" t="e">
        <f>Aetna!K25+Anthem!K25+#REF!+Molina!K25+United!K25+Wellcare!K25</f>
        <v>#REF!</v>
      </c>
      <c r="L25" s="21" t="e">
        <f>Aetna!L25+Anthem!L25+#REF!+Molina!L25+United!L25+Wellcare!L25</f>
        <v>#REF!</v>
      </c>
      <c r="M25" s="21" t="e">
        <f>Aetna!M25+Anthem!M25+#REF!+Molina!M25+United!M25+Wellcare!M25</f>
        <v>#REF!</v>
      </c>
      <c r="N25" s="21" t="e">
        <f>Aetna!N25+Anthem!N25+#REF!+Molina!N25+United!N25+Wellcare!N25</f>
        <v>#REF!</v>
      </c>
      <c r="O25" s="21" t="e">
        <f>Aetna!O25+Anthem!O25+#REF!+Molina!O25+United!O25+Wellcare!O25</f>
        <v>#REF!</v>
      </c>
      <c r="P25" s="21" t="e">
        <f>Aetna!P25+Anthem!P25+#REF!+Molina!P25+United!P25+Wellcare!P25</f>
        <v>#REF!</v>
      </c>
      <c r="Q25" s="21" t="e">
        <f>Aetna!Q25+Anthem!Q25+#REF!+Molina!Q25+United!Q25+Wellcare!Q25</f>
        <v>#REF!</v>
      </c>
      <c r="R25" s="21" t="e">
        <f>Aetna!R25+Anthem!R25+#REF!+Molina!R25+United!R25+Wellcare!R25</f>
        <v>#REF!</v>
      </c>
      <c r="S25" s="21" t="e">
        <f>Aetna!S25+Anthem!S25+#REF!+Molina!S25+United!S25+Wellcare!S25</f>
        <v>#REF!</v>
      </c>
      <c r="T25" s="23" t="e">
        <f>Aetna!U25+Anthem!T25+#REF!+Molina!U25+United!U25+Wellcare!U25</f>
        <v>#REF!</v>
      </c>
      <c r="U25" s="24"/>
      <c r="V25" s="20" t="e">
        <f t="shared" si="10"/>
        <v>#REF!</v>
      </c>
      <c r="W25" s="21">
        <f t="shared" si="11"/>
        <v>0</v>
      </c>
      <c r="X25" s="21">
        <f t="shared" si="0"/>
        <v>0</v>
      </c>
      <c r="Y25" s="21">
        <f t="shared" si="1"/>
        <v>0</v>
      </c>
      <c r="Z25" s="21">
        <f t="shared" si="2"/>
        <v>0</v>
      </c>
      <c r="AA25" s="25">
        <f t="shared" si="12"/>
        <v>0</v>
      </c>
      <c r="AB25" s="26">
        <f t="shared" si="13"/>
        <v>0</v>
      </c>
      <c r="AC25" s="21">
        <f t="shared" si="3"/>
        <v>0</v>
      </c>
      <c r="AD25" s="21">
        <f t="shared" si="3"/>
        <v>0</v>
      </c>
      <c r="AE25" s="21">
        <f t="shared" si="3"/>
        <v>0</v>
      </c>
      <c r="AF25" s="21">
        <f t="shared" si="3"/>
        <v>0</v>
      </c>
      <c r="AG25" s="21">
        <f t="shared" si="3"/>
        <v>0</v>
      </c>
      <c r="AH25" s="21">
        <f t="shared" si="3"/>
        <v>0</v>
      </c>
      <c r="AI25" s="21">
        <f t="shared" si="3"/>
        <v>0</v>
      </c>
      <c r="AJ25" s="21">
        <f t="shared" si="3"/>
        <v>0</v>
      </c>
      <c r="AK25" s="21">
        <f t="shared" si="3"/>
        <v>0</v>
      </c>
      <c r="AL25" s="21">
        <f t="shared" si="3"/>
        <v>0</v>
      </c>
      <c r="AM25" s="23">
        <f t="shared" si="3"/>
        <v>0</v>
      </c>
    </row>
    <row r="26" spans="1:39" x14ac:dyDescent="0.3">
      <c r="A26" s="1" t="s">
        <v>38</v>
      </c>
      <c r="B26" t="s">
        <v>39</v>
      </c>
      <c r="C26" s="20" t="e">
        <f t="shared" si="4"/>
        <v>#REF!</v>
      </c>
      <c r="D26" s="21">
        <f t="shared" si="5"/>
        <v>0</v>
      </c>
      <c r="E26" s="21">
        <f t="shared" si="6"/>
        <v>0</v>
      </c>
      <c r="F26" s="21">
        <f t="shared" si="7"/>
        <v>0</v>
      </c>
      <c r="G26" s="21">
        <f t="shared" si="8"/>
        <v>0</v>
      </c>
      <c r="H26" s="27">
        <f t="shared" si="9"/>
        <v>0</v>
      </c>
      <c r="I26" s="21" t="e">
        <f>Aetna!I26+Anthem!I26+#REF!+Molina!I26+United!I26+Wellcare!I26</f>
        <v>#REF!</v>
      </c>
      <c r="J26" s="21" t="e">
        <f>Aetna!J26+Anthem!J26+#REF!+Molina!J26+United!J26+Wellcare!J26</f>
        <v>#REF!</v>
      </c>
      <c r="K26" s="21" t="e">
        <f>Aetna!K26+Anthem!K26+#REF!+Molina!K26+United!K26+Wellcare!K26</f>
        <v>#REF!</v>
      </c>
      <c r="L26" s="21" t="e">
        <f>Aetna!L26+Anthem!L26+#REF!+Molina!L26+United!L26+Wellcare!L26</f>
        <v>#REF!</v>
      </c>
      <c r="M26" s="21" t="e">
        <f>Aetna!M26+Anthem!M26+#REF!+Molina!M26+United!M26+Wellcare!M26</f>
        <v>#REF!</v>
      </c>
      <c r="N26" s="21" t="e">
        <f>Aetna!N26+Anthem!N26+#REF!+Molina!N26+United!N26+Wellcare!N26</f>
        <v>#REF!</v>
      </c>
      <c r="O26" s="21" t="e">
        <f>Aetna!O26+Anthem!O26+#REF!+Molina!O26+United!O26+Wellcare!O26</f>
        <v>#REF!</v>
      </c>
      <c r="P26" s="21" t="e">
        <f>Aetna!P26+Anthem!P26+#REF!+Molina!P26+United!P26+Wellcare!P26</f>
        <v>#REF!</v>
      </c>
      <c r="Q26" s="21" t="e">
        <f>Aetna!Q26+Anthem!Q26+#REF!+Molina!Q26+United!Q26+Wellcare!Q26</f>
        <v>#REF!</v>
      </c>
      <c r="R26" s="21" t="e">
        <f>Aetna!R26+Anthem!R26+#REF!+Molina!R26+United!R26+Wellcare!R26</f>
        <v>#REF!</v>
      </c>
      <c r="S26" s="21" t="e">
        <f>Aetna!S26+Anthem!S26+#REF!+Molina!S26+United!S26+Wellcare!S26</f>
        <v>#REF!</v>
      </c>
      <c r="T26" s="23" t="e">
        <f>Aetna!U26+Anthem!T26+#REF!+Molina!U26+United!U26+Wellcare!U26</f>
        <v>#REF!</v>
      </c>
      <c r="U26" s="24"/>
      <c r="V26" s="20" t="e">
        <f t="shared" si="10"/>
        <v>#REF!</v>
      </c>
      <c r="W26" s="21">
        <f t="shared" si="11"/>
        <v>0</v>
      </c>
      <c r="X26" s="21">
        <f t="shared" si="0"/>
        <v>0</v>
      </c>
      <c r="Y26" s="21">
        <f t="shared" si="1"/>
        <v>0</v>
      </c>
      <c r="Z26" s="21">
        <f t="shared" si="2"/>
        <v>0</v>
      </c>
      <c r="AA26" s="25">
        <f t="shared" si="12"/>
        <v>0</v>
      </c>
      <c r="AB26" s="26">
        <f t="shared" si="13"/>
        <v>0</v>
      </c>
      <c r="AC26" s="21">
        <f t="shared" si="3"/>
        <v>0</v>
      </c>
      <c r="AD26" s="21">
        <f t="shared" si="3"/>
        <v>0</v>
      </c>
      <c r="AE26" s="21">
        <f t="shared" si="3"/>
        <v>0</v>
      </c>
      <c r="AF26" s="21">
        <f t="shared" si="3"/>
        <v>0</v>
      </c>
      <c r="AG26" s="21">
        <f t="shared" si="3"/>
        <v>0</v>
      </c>
      <c r="AH26" s="21">
        <f t="shared" si="3"/>
        <v>0</v>
      </c>
      <c r="AI26" s="21">
        <f t="shared" si="3"/>
        <v>0</v>
      </c>
      <c r="AJ26" s="21">
        <f t="shared" si="3"/>
        <v>0</v>
      </c>
      <c r="AK26" s="21">
        <f t="shared" si="3"/>
        <v>0</v>
      </c>
      <c r="AL26" s="21">
        <f t="shared" si="3"/>
        <v>0</v>
      </c>
      <c r="AM26" s="23">
        <f t="shared" si="3"/>
        <v>0</v>
      </c>
    </row>
    <row r="27" spans="1:39" x14ac:dyDescent="0.3">
      <c r="A27" s="1" t="s">
        <v>40</v>
      </c>
      <c r="B27" t="s">
        <v>41</v>
      </c>
      <c r="C27" s="20" t="e">
        <f t="shared" si="4"/>
        <v>#REF!</v>
      </c>
      <c r="D27" s="21">
        <f t="shared" si="5"/>
        <v>0</v>
      </c>
      <c r="E27" s="21">
        <f t="shared" si="6"/>
        <v>0</v>
      </c>
      <c r="F27" s="21">
        <f t="shared" si="7"/>
        <v>0</v>
      </c>
      <c r="G27" s="21">
        <f t="shared" si="8"/>
        <v>0</v>
      </c>
      <c r="H27" s="27">
        <f t="shared" si="9"/>
        <v>0</v>
      </c>
      <c r="I27" s="21" t="e">
        <f>Aetna!I27+Anthem!I27+#REF!+Molina!I27+United!I27+Wellcare!I27</f>
        <v>#REF!</v>
      </c>
      <c r="J27" s="21" t="e">
        <f>Aetna!J27+Anthem!J27+#REF!+Molina!J27+United!J27+Wellcare!J27</f>
        <v>#REF!</v>
      </c>
      <c r="K27" s="21" t="e">
        <f>Aetna!K27+Anthem!K27+#REF!+Molina!K27+United!K27+Wellcare!K27</f>
        <v>#REF!</v>
      </c>
      <c r="L27" s="21" t="e">
        <f>Aetna!L27+Anthem!L27+#REF!+Molina!L27+United!L27+Wellcare!L27</f>
        <v>#REF!</v>
      </c>
      <c r="M27" s="21" t="e">
        <f>Aetna!M27+Anthem!M27+#REF!+Molina!M27+United!M27+Wellcare!M27</f>
        <v>#REF!</v>
      </c>
      <c r="N27" s="21" t="e">
        <f>Aetna!N27+Anthem!N27+#REF!+Molina!N27+United!N27+Wellcare!N27</f>
        <v>#REF!</v>
      </c>
      <c r="O27" s="21" t="e">
        <f>Aetna!O27+Anthem!O27+#REF!+Molina!O27+United!O27+Wellcare!O27</f>
        <v>#REF!</v>
      </c>
      <c r="P27" s="21" t="e">
        <f>Aetna!P27+Anthem!P27+#REF!+Molina!P27+United!P27+Wellcare!P27</f>
        <v>#REF!</v>
      </c>
      <c r="Q27" s="21" t="e">
        <f>Aetna!Q27+Anthem!Q27+#REF!+Molina!Q27+United!Q27+Wellcare!Q27</f>
        <v>#REF!</v>
      </c>
      <c r="R27" s="21" t="e">
        <f>Aetna!R27+Anthem!R27+#REF!+Molina!R27+United!R27+Wellcare!R27</f>
        <v>#REF!</v>
      </c>
      <c r="S27" s="21" t="e">
        <f>Aetna!S27+Anthem!S27+#REF!+Molina!S27+United!S27+Wellcare!S27</f>
        <v>#REF!</v>
      </c>
      <c r="T27" s="23" t="e">
        <f>Aetna!U27+Anthem!T27+#REF!+Molina!U27+United!U27+Wellcare!U27</f>
        <v>#REF!</v>
      </c>
      <c r="U27" s="24"/>
      <c r="V27" s="20" t="e">
        <f t="shared" si="10"/>
        <v>#REF!</v>
      </c>
      <c r="W27" s="21">
        <f t="shared" si="11"/>
        <v>0</v>
      </c>
      <c r="X27" s="21">
        <f t="shared" si="0"/>
        <v>0</v>
      </c>
      <c r="Y27" s="21">
        <f t="shared" si="1"/>
        <v>0</v>
      </c>
      <c r="Z27" s="21">
        <f t="shared" si="2"/>
        <v>0</v>
      </c>
      <c r="AA27" s="25">
        <f t="shared" si="12"/>
        <v>0</v>
      </c>
      <c r="AB27" s="26">
        <f t="shared" si="13"/>
        <v>0</v>
      </c>
      <c r="AC27" s="21">
        <f t="shared" si="3"/>
        <v>0</v>
      </c>
      <c r="AD27" s="21">
        <f t="shared" si="3"/>
        <v>0</v>
      </c>
      <c r="AE27" s="21">
        <f t="shared" si="3"/>
        <v>0</v>
      </c>
      <c r="AF27" s="21">
        <f t="shared" si="3"/>
        <v>0</v>
      </c>
      <c r="AG27" s="21">
        <f t="shared" si="3"/>
        <v>0</v>
      </c>
      <c r="AH27" s="21">
        <f t="shared" si="3"/>
        <v>0</v>
      </c>
      <c r="AI27" s="21">
        <f t="shared" si="3"/>
        <v>0</v>
      </c>
      <c r="AJ27" s="21">
        <f t="shared" si="3"/>
        <v>0</v>
      </c>
      <c r="AK27" s="21">
        <f t="shared" si="3"/>
        <v>0</v>
      </c>
      <c r="AL27" s="21">
        <f t="shared" si="3"/>
        <v>0</v>
      </c>
      <c r="AM27" s="23">
        <f t="shared" si="3"/>
        <v>0</v>
      </c>
    </row>
    <row r="28" spans="1:39" x14ac:dyDescent="0.3">
      <c r="A28" s="1" t="s">
        <v>42</v>
      </c>
      <c r="B28" t="s">
        <v>43</v>
      </c>
      <c r="C28" s="20" t="e">
        <f t="shared" si="4"/>
        <v>#REF!</v>
      </c>
      <c r="D28" s="21">
        <f t="shared" si="5"/>
        <v>0</v>
      </c>
      <c r="E28" s="21">
        <f t="shared" si="6"/>
        <v>0</v>
      </c>
      <c r="F28" s="21">
        <f t="shared" si="7"/>
        <v>0</v>
      </c>
      <c r="G28" s="21">
        <f t="shared" si="8"/>
        <v>0</v>
      </c>
      <c r="H28" s="27">
        <f t="shared" si="9"/>
        <v>0</v>
      </c>
      <c r="I28" s="21" t="e">
        <f>Aetna!I28+Anthem!I28+#REF!+Molina!I28+United!I28+Wellcare!I28</f>
        <v>#REF!</v>
      </c>
      <c r="J28" s="21" t="e">
        <f>Aetna!J28+Anthem!J28+#REF!+Molina!J28+United!J28+Wellcare!J28</f>
        <v>#REF!</v>
      </c>
      <c r="K28" s="21" t="e">
        <f>Aetna!K28+Anthem!K28+#REF!+Molina!K28+United!K28+Wellcare!K28</f>
        <v>#REF!</v>
      </c>
      <c r="L28" s="21" t="e">
        <f>Aetna!L28+Anthem!L28+#REF!+Molina!L28+United!L28+Wellcare!L28</f>
        <v>#REF!</v>
      </c>
      <c r="M28" s="21" t="e">
        <f>Aetna!M28+Anthem!M28+#REF!+Molina!M28+United!M28+Wellcare!M28</f>
        <v>#REF!</v>
      </c>
      <c r="N28" s="21" t="e">
        <f>Aetna!N28+Anthem!N28+#REF!+Molina!N28+United!N28+Wellcare!N28</f>
        <v>#REF!</v>
      </c>
      <c r="O28" s="21" t="e">
        <f>Aetna!O28+Anthem!O28+#REF!+Molina!O28+United!O28+Wellcare!O28</f>
        <v>#REF!</v>
      </c>
      <c r="P28" s="21" t="e">
        <f>Aetna!P28+Anthem!P28+#REF!+Molina!P28+United!P28+Wellcare!P28</f>
        <v>#REF!</v>
      </c>
      <c r="Q28" s="21" t="e">
        <f>Aetna!Q28+Anthem!Q28+#REF!+Molina!Q28+United!Q28+Wellcare!Q28</f>
        <v>#REF!</v>
      </c>
      <c r="R28" s="21" t="e">
        <f>Aetna!R28+Anthem!R28+#REF!+Molina!R28+United!R28+Wellcare!R28</f>
        <v>#REF!</v>
      </c>
      <c r="S28" s="21" t="e">
        <f>Aetna!S28+Anthem!S28+#REF!+Molina!S28+United!S28+Wellcare!S28</f>
        <v>#REF!</v>
      </c>
      <c r="T28" s="23" t="e">
        <f>Aetna!U28+Anthem!T28+#REF!+Molina!U28+United!U28+Wellcare!U28</f>
        <v>#REF!</v>
      </c>
      <c r="U28" s="24"/>
      <c r="V28" s="20" t="e">
        <f t="shared" si="10"/>
        <v>#REF!</v>
      </c>
      <c r="W28" s="21">
        <f t="shared" si="11"/>
        <v>0</v>
      </c>
      <c r="X28" s="21">
        <f t="shared" si="0"/>
        <v>0</v>
      </c>
      <c r="Y28" s="21">
        <f t="shared" si="1"/>
        <v>0</v>
      </c>
      <c r="Z28" s="21">
        <f t="shared" si="2"/>
        <v>0</v>
      </c>
      <c r="AA28" s="25">
        <f t="shared" si="12"/>
        <v>0</v>
      </c>
      <c r="AB28" s="26">
        <f t="shared" si="13"/>
        <v>0</v>
      </c>
      <c r="AC28" s="21">
        <f t="shared" si="3"/>
        <v>0</v>
      </c>
      <c r="AD28" s="21">
        <f t="shared" si="3"/>
        <v>0</v>
      </c>
      <c r="AE28" s="21">
        <f t="shared" si="3"/>
        <v>0</v>
      </c>
      <c r="AF28" s="21">
        <f t="shared" si="3"/>
        <v>0</v>
      </c>
      <c r="AG28" s="21">
        <f t="shared" si="3"/>
        <v>0</v>
      </c>
      <c r="AH28" s="21">
        <f t="shared" si="3"/>
        <v>0</v>
      </c>
      <c r="AI28" s="21">
        <f t="shared" si="3"/>
        <v>0</v>
      </c>
      <c r="AJ28" s="21">
        <f t="shared" si="3"/>
        <v>0</v>
      </c>
      <c r="AK28" s="21">
        <f t="shared" si="3"/>
        <v>0</v>
      </c>
      <c r="AL28" s="21">
        <f t="shared" si="3"/>
        <v>0</v>
      </c>
      <c r="AM28" s="23">
        <f t="shared" si="3"/>
        <v>0</v>
      </c>
    </row>
    <row r="29" spans="1:39" x14ac:dyDescent="0.3">
      <c r="A29" s="1" t="s">
        <v>44</v>
      </c>
      <c r="B29" t="s">
        <v>45</v>
      </c>
      <c r="C29" s="20" t="e">
        <f t="shared" si="4"/>
        <v>#REF!</v>
      </c>
      <c r="D29" s="21">
        <f t="shared" si="5"/>
        <v>0</v>
      </c>
      <c r="E29" s="21">
        <f t="shared" si="6"/>
        <v>0</v>
      </c>
      <c r="F29" s="21">
        <f t="shared" si="7"/>
        <v>0</v>
      </c>
      <c r="G29" s="21">
        <f t="shared" si="8"/>
        <v>0</v>
      </c>
      <c r="H29" s="27">
        <f t="shared" si="9"/>
        <v>0</v>
      </c>
      <c r="I29" s="21" t="e">
        <f>Aetna!I29+Anthem!I29+#REF!+Molina!I29+United!I29+Wellcare!I29</f>
        <v>#REF!</v>
      </c>
      <c r="J29" s="21" t="e">
        <f>Aetna!J29+Anthem!J29+#REF!+Molina!J29+United!J29+Wellcare!J29</f>
        <v>#REF!</v>
      </c>
      <c r="K29" s="21" t="e">
        <f>Aetna!K29+Anthem!K29+#REF!+Molina!K29+United!K29+Wellcare!K29</f>
        <v>#REF!</v>
      </c>
      <c r="L29" s="21" t="e">
        <f>Aetna!L29+Anthem!L29+#REF!+Molina!L29+United!L29+Wellcare!L29</f>
        <v>#REF!</v>
      </c>
      <c r="M29" s="21" t="e">
        <f>Aetna!M29+Anthem!M29+#REF!+Molina!M29+United!M29+Wellcare!M29</f>
        <v>#REF!</v>
      </c>
      <c r="N29" s="21" t="e">
        <f>Aetna!N29+Anthem!N29+#REF!+Molina!N29+United!N29+Wellcare!N29</f>
        <v>#REF!</v>
      </c>
      <c r="O29" s="21" t="e">
        <f>Aetna!O29+Anthem!O29+#REF!+Molina!O29+United!O29+Wellcare!O29</f>
        <v>#REF!</v>
      </c>
      <c r="P29" s="21" t="e">
        <f>Aetna!P29+Anthem!P29+#REF!+Molina!P29+United!P29+Wellcare!P29</f>
        <v>#REF!</v>
      </c>
      <c r="Q29" s="21" t="e">
        <f>Aetna!Q29+Anthem!Q29+#REF!+Molina!Q29+United!Q29+Wellcare!Q29</f>
        <v>#REF!</v>
      </c>
      <c r="R29" s="21" t="e">
        <f>Aetna!R29+Anthem!R29+#REF!+Molina!R29+United!R29+Wellcare!R29</f>
        <v>#REF!</v>
      </c>
      <c r="S29" s="21" t="e">
        <f>Aetna!S29+Anthem!S29+#REF!+Molina!S29+United!S29+Wellcare!S29</f>
        <v>#REF!</v>
      </c>
      <c r="T29" s="23" t="e">
        <f>Aetna!U29+Anthem!T29+#REF!+Molina!U29+United!U29+Wellcare!U29</f>
        <v>#REF!</v>
      </c>
      <c r="U29" s="24"/>
      <c r="V29" s="20" t="e">
        <f t="shared" si="10"/>
        <v>#REF!</v>
      </c>
      <c r="W29" s="21">
        <f t="shared" si="11"/>
        <v>0</v>
      </c>
      <c r="X29" s="21">
        <f t="shared" si="0"/>
        <v>0</v>
      </c>
      <c r="Y29" s="21">
        <f t="shared" si="1"/>
        <v>0</v>
      </c>
      <c r="Z29" s="21">
        <f t="shared" si="2"/>
        <v>0</v>
      </c>
      <c r="AA29" s="25">
        <f t="shared" si="12"/>
        <v>0</v>
      </c>
      <c r="AB29" s="26">
        <f t="shared" si="13"/>
        <v>0</v>
      </c>
      <c r="AC29" s="21">
        <f t="shared" si="3"/>
        <v>0</v>
      </c>
      <c r="AD29" s="21">
        <f t="shared" si="3"/>
        <v>0</v>
      </c>
      <c r="AE29" s="21">
        <f t="shared" si="3"/>
        <v>0</v>
      </c>
      <c r="AF29" s="21">
        <f t="shared" si="3"/>
        <v>0</v>
      </c>
      <c r="AG29" s="21">
        <f t="shared" si="3"/>
        <v>0</v>
      </c>
      <c r="AH29" s="21">
        <f t="shared" si="3"/>
        <v>0</v>
      </c>
      <c r="AI29" s="21">
        <f t="shared" si="3"/>
        <v>0</v>
      </c>
      <c r="AJ29" s="21">
        <f t="shared" si="3"/>
        <v>0</v>
      </c>
      <c r="AK29" s="21">
        <f t="shared" si="3"/>
        <v>0</v>
      </c>
      <c r="AL29" s="21">
        <f t="shared" si="3"/>
        <v>0</v>
      </c>
      <c r="AM29" s="23">
        <f t="shared" si="3"/>
        <v>0</v>
      </c>
    </row>
    <row r="30" spans="1:39" x14ac:dyDescent="0.3">
      <c r="A30" s="1" t="s">
        <v>46</v>
      </c>
      <c r="B30" t="s">
        <v>47</v>
      </c>
      <c r="C30" s="20" t="e">
        <f t="shared" si="4"/>
        <v>#REF!</v>
      </c>
      <c r="D30" s="21">
        <f t="shared" si="5"/>
        <v>0</v>
      </c>
      <c r="E30" s="21">
        <f t="shared" si="6"/>
        <v>0</v>
      </c>
      <c r="F30" s="21">
        <f t="shared" si="7"/>
        <v>0</v>
      </c>
      <c r="G30" s="21">
        <f t="shared" si="8"/>
        <v>0</v>
      </c>
      <c r="H30" s="27">
        <f t="shared" si="9"/>
        <v>0</v>
      </c>
      <c r="I30" s="21" t="e">
        <f>Aetna!I30+Anthem!I30+#REF!+Molina!I30+United!I30+Wellcare!I30</f>
        <v>#REF!</v>
      </c>
      <c r="J30" s="21" t="e">
        <f>Aetna!J30+Anthem!J30+#REF!+Molina!J30+United!J30+Wellcare!J30</f>
        <v>#REF!</v>
      </c>
      <c r="K30" s="21" t="e">
        <f>Aetna!K30+Anthem!K30+#REF!+Molina!K30+United!K30+Wellcare!K30</f>
        <v>#REF!</v>
      </c>
      <c r="L30" s="21" t="e">
        <f>Aetna!L30+Anthem!L30+#REF!+Molina!L30+United!L30+Wellcare!L30</f>
        <v>#REF!</v>
      </c>
      <c r="M30" s="21" t="e">
        <f>Aetna!M30+Anthem!M30+#REF!+Molina!M30+United!M30+Wellcare!M30</f>
        <v>#REF!</v>
      </c>
      <c r="N30" s="21" t="e">
        <f>Aetna!N30+Anthem!N30+#REF!+Molina!N30+United!N30+Wellcare!N30</f>
        <v>#REF!</v>
      </c>
      <c r="O30" s="21" t="e">
        <f>Aetna!O30+Anthem!O30+#REF!+Molina!O30+United!O30+Wellcare!O30</f>
        <v>#REF!</v>
      </c>
      <c r="P30" s="21" t="e">
        <f>Aetna!P30+Anthem!P30+#REF!+Molina!P30+United!P30+Wellcare!P30</f>
        <v>#REF!</v>
      </c>
      <c r="Q30" s="21" t="e">
        <f>Aetna!Q30+Anthem!Q30+#REF!+Molina!Q30+United!Q30+Wellcare!Q30</f>
        <v>#REF!</v>
      </c>
      <c r="R30" s="21" t="e">
        <f>Aetna!R30+Anthem!R30+#REF!+Molina!R30+United!R30+Wellcare!R30</f>
        <v>#REF!</v>
      </c>
      <c r="S30" s="21" t="e">
        <f>Aetna!S30+Anthem!S30+#REF!+Molina!S30+United!S30+Wellcare!S30</f>
        <v>#REF!</v>
      </c>
      <c r="T30" s="23" t="e">
        <f>Aetna!U30+Anthem!T30+#REF!+Molina!U30+United!U30+Wellcare!U30</f>
        <v>#REF!</v>
      </c>
      <c r="U30" s="24"/>
      <c r="V30" s="20" t="e">
        <f t="shared" si="10"/>
        <v>#REF!</v>
      </c>
      <c r="W30" s="21">
        <f t="shared" si="11"/>
        <v>0</v>
      </c>
      <c r="X30" s="21">
        <f t="shared" si="0"/>
        <v>0</v>
      </c>
      <c r="Y30" s="21">
        <f t="shared" si="1"/>
        <v>0</v>
      </c>
      <c r="Z30" s="21">
        <f t="shared" si="2"/>
        <v>0</v>
      </c>
      <c r="AA30" s="25">
        <f t="shared" si="12"/>
        <v>0</v>
      </c>
      <c r="AB30" s="26">
        <f t="shared" si="13"/>
        <v>0</v>
      </c>
      <c r="AC30" s="21">
        <f t="shared" si="3"/>
        <v>0</v>
      </c>
      <c r="AD30" s="21">
        <f t="shared" si="3"/>
        <v>0</v>
      </c>
      <c r="AE30" s="21">
        <f t="shared" si="3"/>
        <v>0</v>
      </c>
      <c r="AF30" s="21">
        <f t="shared" si="3"/>
        <v>0</v>
      </c>
      <c r="AG30" s="21">
        <f t="shared" si="3"/>
        <v>0</v>
      </c>
      <c r="AH30" s="21">
        <f t="shared" si="3"/>
        <v>0</v>
      </c>
      <c r="AI30" s="21">
        <f t="shared" si="3"/>
        <v>0</v>
      </c>
      <c r="AJ30" s="21">
        <f t="shared" si="3"/>
        <v>0</v>
      </c>
      <c r="AK30" s="21">
        <f t="shared" si="3"/>
        <v>0</v>
      </c>
      <c r="AL30" s="21">
        <f t="shared" si="3"/>
        <v>0</v>
      </c>
      <c r="AM30" s="23">
        <f t="shared" si="3"/>
        <v>0</v>
      </c>
    </row>
    <row r="31" spans="1:39" x14ac:dyDescent="0.3">
      <c r="A31" s="1" t="s">
        <v>48</v>
      </c>
      <c r="B31" t="s">
        <v>49</v>
      </c>
      <c r="C31" s="20" t="e">
        <f t="shared" si="4"/>
        <v>#REF!</v>
      </c>
      <c r="D31" s="21">
        <f t="shared" si="5"/>
        <v>0</v>
      </c>
      <c r="E31" s="21">
        <f t="shared" si="6"/>
        <v>0</v>
      </c>
      <c r="F31" s="21">
        <f t="shared" si="7"/>
        <v>0</v>
      </c>
      <c r="G31" s="21">
        <f t="shared" si="8"/>
        <v>0</v>
      </c>
      <c r="H31" s="27">
        <f t="shared" si="9"/>
        <v>0</v>
      </c>
      <c r="I31" s="21" t="e">
        <f>Aetna!I31+Anthem!I31+#REF!+Molina!I31+United!I31+Wellcare!I31</f>
        <v>#REF!</v>
      </c>
      <c r="J31" s="21" t="e">
        <f>Aetna!J31+Anthem!J31+#REF!+Molina!J31+United!J31+Wellcare!J31</f>
        <v>#REF!</v>
      </c>
      <c r="K31" s="21" t="e">
        <f>Aetna!K31+Anthem!K31+#REF!+Molina!K31+United!K31+Wellcare!K31</f>
        <v>#REF!</v>
      </c>
      <c r="L31" s="21" t="e">
        <f>Aetna!L31+Anthem!L31+#REF!+Molina!L31+United!L31+Wellcare!L31</f>
        <v>#REF!</v>
      </c>
      <c r="M31" s="21" t="e">
        <f>Aetna!M31+Anthem!M31+#REF!+Molina!M31+United!M31+Wellcare!M31</f>
        <v>#REF!</v>
      </c>
      <c r="N31" s="21" t="e">
        <f>Aetna!N31+Anthem!N31+#REF!+Molina!N31+United!N31+Wellcare!N31</f>
        <v>#REF!</v>
      </c>
      <c r="O31" s="21" t="e">
        <f>Aetna!O31+Anthem!O31+#REF!+Molina!O31+United!O31+Wellcare!O31</f>
        <v>#REF!</v>
      </c>
      <c r="P31" s="21" t="e">
        <f>Aetna!P31+Anthem!P31+#REF!+Molina!P31+United!P31+Wellcare!P31</f>
        <v>#REF!</v>
      </c>
      <c r="Q31" s="21" t="e">
        <f>Aetna!Q31+Anthem!Q31+#REF!+Molina!Q31+United!Q31+Wellcare!Q31</f>
        <v>#REF!</v>
      </c>
      <c r="R31" s="21" t="e">
        <f>Aetna!R31+Anthem!R31+#REF!+Molina!R31+United!R31+Wellcare!R31</f>
        <v>#REF!</v>
      </c>
      <c r="S31" s="21" t="e">
        <f>Aetna!S31+Anthem!S31+#REF!+Molina!S31+United!S31+Wellcare!S31</f>
        <v>#REF!</v>
      </c>
      <c r="T31" s="23" t="e">
        <f>Aetna!U31+Anthem!T31+#REF!+Molina!U31+United!U31+Wellcare!U31</f>
        <v>#REF!</v>
      </c>
      <c r="U31" s="24"/>
      <c r="V31" s="20" t="e">
        <f t="shared" si="10"/>
        <v>#REF!</v>
      </c>
      <c r="W31" s="21">
        <f t="shared" si="11"/>
        <v>0</v>
      </c>
      <c r="X31" s="21">
        <f t="shared" si="0"/>
        <v>0</v>
      </c>
      <c r="Y31" s="21">
        <f t="shared" si="1"/>
        <v>0</v>
      </c>
      <c r="Z31" s="21">
        <f t="shared" si="2"/>
        <v>0</v>
      </c>
      <c r="AA31" s="25">
        <f t="shared" si="12"/>
        <v>0</v>
      </c>
      <c r="AB31" s="26">
        <f t="shared" si="13"/>
        <v>0</v>
      </c>
      <c r="AC31" s="21">
        <f t="shared" si="3"/>
        <v>0</v>
      </c>
      <c r="AD31" s="21">
        <f t="shared" si="3"/>
        <v>0</v>
      </c>
      <c r="AE31" s="21">
        <f t="shared" si="3"/>
        <v>0</v>
      </c>
      <c r="AF31" s="21">
        <f t="shared" si="3"/>
        <v>0</v>
      </c>
      <c r="AG31" s="21">
        <f t="shared" si="3"/>
        <v>0</v>
      </c>
      <c r="AH31" s="21">
        <f t="shared" si="3"/>
        <v>0</v>
      </c>
      <c r="AI31" s="21">
        <f t="shared" si="3"/>
        <v>0</v>
      </c>
      <c r="AJ31" s="21">
        <f t="shared" si="3"/>
        <v>0</v>
      </c>
      <c r="AK31" s="21">
        <f t="shared" si="3"/>
        <v>0</v>
      </c>
      <c r="AL31" s="21">
        <f t="shared" si="3"/>
        <v>0</v>
      </c>
      <c r="AM31" s="23">
        <f t="shared" si="3"/>
        <v>0</v>
      </c>
    </row>
    <row r="32" spans="1:39" x14ac:dyDescent="0.3">
      <c r="A32" s="1" t="s">
        <v>50</v>
      </c>
      <c r="B32" t="s">
        <v>51</v>
      </c>
      <c r="C32" s="20" t="e">
        <f t="shared" si="4"/>
        <v>#REF!</v>
      </c>
      <c r="D32" s="21">
        <f t="shared" si="5"/>
        <v>0</v>
      </c>
      <c r="E32" s="21">
        <f t="shared" si="6"/>
        <v>0</v>
      </c>
      <c r="F32" s="21">
        <f t="shared" si="7"/>
        <v>0</v>
      </c>
      <c r="G32" s="21">
        <f t="shared" si="8"/>
        <v>0</v>
      </c>
      <c r="H32" s="27">
        <f t="shared" si="9"/>
        <v>0</v>
      </c>
      <c r="I32" s="21" t="e">
        <f>Aetna!I32+Anthem!I32+#REF!+Molina!I32+United!I32+Wellcare!I32</f>
        <v>#REF!</v>
      </c>
      <c r="J32" s="21" t="e">
        <f>Aetna!J32+Anthem!J32+#REF!+Molina!J32+United!J32+Wellcare!J32</f>
        <v>#REF!</v>
      </c>
      <c r="K32" s="21" t="e">
        <f>Aetna!K32+Anthem!K32+#REF!+Molina!K32+United!K32+Wellcare!K32</f>
        <v>#REF!</v>
      </c>
      <c r="L32" s="21" t="e">
        <f>Aetna!L32+Anthem!L32+#REF!+Molina!L32+United!L32+Wellcare!L32</f>
        <v>#REF!</v>
      </c>
      <c r="M32" s="21" t="e">
        <f>Aetna!M32+Anthem!M32+#REF!+Molina!M32+United!M32+Wellcare!M32</f>
        <v>#REF!</v>
      </c>
      <c r="N32" s="21" t="e">
        <f>Aetna!N32+Anthem!N32+#REF!+Molina!N32+United!N32+Wellcare!N32</f>
        <v>#REF!</v>
      </c>
      <c r="O32" s="21" t="e">
        <f>Aetna!O32+Anthem!O32+#REF!+Molina!O32+United!O32+Wellcare!O32</f>
        <v>#REF!</v>
      </c>
      <c r="P32" s="21" t="e">
        <f>Aetna!P32+Anthem!P32+#REF!+Molina!P32+United!P32+Wellcare!P32</f>
        <v>#REF!</v>
      </c>
      <c r="Q32" s="21" t="e">
        <f>Aetna!Q32+Anthem!Q32+#REF!+Molina!Q32+United!Q32+Wellcare!Q32</f>
        <v>#REF!</v>
      </c>
      <c r="R32" s="21" t="e">
        <f>Aetna!R32+Anthem!R32+#REF!+Molina!R32+United!R32+Wellcare!R32</f>
        <v>#REF!</v>
      </c>
      <c r="S32" s="21" t="e">
        <f>Aetna!S32+Anthem!S32+#REF!+Molina!S32+United!S32+Wellcare!S32</f>
        <v>#REF!</v>
      </c>
      <c r="T32" s="23" t="e">
        <f>Aetna!U32+Anthem!T32+#REF!+Molina!U32+United!U32+Wellcare!U32</f>
        <v>#REF!</v>
      </c>
      <c r="U32" s="24"/>
      <c r="V32" s="20" t="e">
        <f t="shared" si="10"/>
        <v>#REF!</v>
      </c>
      <c r="W32" s="21">
        <f t="shared" si="11"/>
        <v>0</v>
      </c>
      <c r="X32" s="21">
        <f t="shared" si="0"/>
        <v>0</v>
      </c>
      <c r="Y32" s="21">
        <f t="shared" si="1"/>
        <v>0</v>
      </c>
      <c r="Z32" s="21">
        <f t="shared" si="2"/>
        <v>0</v>
      </c>
      <c r="AA32" s="25">
        <f t="shared" si="12"/>
        <v>0</v>
      </c>
      <c r="AB32" s="26">
        <f t="shared" si="13"/>
        <v>0</v>
      </c>
      <c r="AC32" s="21">
        <f t="shared" si="3"/>
        <v>0</v>
      </c>
      <c r="AD32" s="21">
        <f t="shared" si="3"/>
        <v>0</v>
      </c>
      <c r="AE32" s="21">
        <f t="shared" si="3"/>
        <v>0</v>
      </c>
      <c r="AF32" s="21">
        <f t="shared" si="3"/>
        <v>0</v>
      </c>
      <c r="AG32" s="21">
        <f t="shared" si="3"/>
        <v>0</v>
      </c>
      <c r="AH32" s="21">
        <f t="shared" si="3"/>
        <v>0</v>
      </c>
      <c r="AI32" s="21">
        <f t="shared" si="3"/>
        <v>0</v>
      </c>
      <c r="AJ32" s="21">
        <f t="shared" si="3"/>
        <v>0</v>
      </c>
      <c r="AK32" s="21">
        <f t="shared" si="3"/>
        <v>0</v>
      </c>
      <c r="AL32" s="21">
        <f t="shared" si="3"/>
        <v>0</v>
      </c>
      <c r="AM32" s="23">
        <f t="shared" si="3"/>
        <v>0</v>
      </c>
    </row>
    <row r="33" spans="1:39" x14ac:dyDescent="0.3">
      <c r="A33" s="1" t="s">
        <v>52</v>
      </c>
      <c r="B33" t="s">
        <v>53</v>
      </c>
      <c r="C33" s="20" t="e">
        <f t="shared" si="4"/>
        <v>#REF!</v>
      </c>
      <c r="D33" s="21">
        <f t="shared" si="5"/>
        <v>0</v>
      </c>
      <c r="E33" s="21">
        <f t="shared" si="6"/>
        <v>0</v>
      </c>
      <c r="F33" s="21">
        <f t="shared" si="7"/>
        <v>0</v>
      </c>
      <c r="G33" s="21">
        <f t="shared" si="8"/>
        <v>0</v>
      </c>
      <c r="H33" s="27">
        <f t="shared" si="9"/>
        <v>0</v>
      </c>
      <c r="I33" s="21" t="e">
        <f>Aetna!I33+Anthem!I33+#REF!+Molina!I33+United!I33+Wellcare!I33</f>
        <v>#REF!</v>
      </c>
      <c r="J33" s="21" t="e">
        <f>Aetna!J33+Anthem!J33+#REF!+Molina!J33+United!J33+Wellcare!J33</f>
        <v>#REF!</v>
      </c>
      <c r="K33" s="21" t="e">
        <f>Aetna!K33+Anthem!K33+#REF!+Molina!K33+United!K33+Wellcare!K33</f>
        <v>#REF!</v>
      </c>
      <c r="L33" s="21" t="e">
        <f>Aetna!L33+Anthem!L33+#REF!+Molina!L33+United!L33+Wellcare!L33</f>
        <v>#REF!</v>
      </c>
      <c r="M33" s="21" t="e">
        <f>Aetna!M33+Anthem!M33+#REF!+Molina!M33+United!M33+Wellcare!M33</f>
        <v>#REF!</v>
      </c>
      <c r="N33" s="21" t="e">
        <f>Aetna!N33+Anthem!N33+#REF!+Molina!N33+United!N33+Wellcare!N33</f>
        <v>#REF!</v>
      </c>
      <c r="O33" s="21" t="e">
        <f>Aetna!O33+Anthem!O33+#REF!+Molina!O33+United!O33+Wellcare!O33</f>
        <v>#REF!</v>
      </c>
      <c r="P33" s="21" t="e">
        <f>Aetna!P33+Anthem!P33+#REF!+Molina!P33+United!P33+Wellcare!P33</f>
        <v>#REF!</v>
      </c>
      <c r="Q33" s="21" t="e">
        <f>Aetna!Q33+Anthem!Q33+#REF!+Molina!Q33+United!Q33+Wellcare!Q33</f>
        <v>#REF!</v>
      </c>
      <c r="R33" s="21" t="e">
        <f>Aetna!R33+Anthem!R33+#REF!+Molina!R33+United!R33+Wellcare!R33</f>
        <v>#REF!</v>
      </c>
      <c r="S33" s="21" t="e">
        <f>Aetna!S33+Anthem!S33+#REF!+Molina!S33+United!S33+Wellcare!S33</f>
        <v>#REF!</v>
      </c>
      <c r="T33" s="23" t="e">
        <f>Aetna!U33+Anthem!T33+#REF!+Molina!U33+United!U33+Wellcare!U33</f>
        <v>#REF!</v>
      </c>
      <c r="U33" s="24"/>
      <c r="V33" s="20" t="e">
        <f t="shared" si="10"/>
        <v>#REF!</v>
      </c>
      <c r="W33" s="21">
        <f t="shared" si="11"/>
        <v>0</v>
      </c>
      <c r="X33" s="21">
        <f t="shared" si="0"/>
        <v>0</v>
      </c>
      <c r="Y33" s="21">
        <f t="shared" si="1"/>
        <v>0</v>
      </c>
      <c r="Z33" s="21">
        <f t="shared" si="2"/>
        <v>0</v>
      </c>
      <c r="AA33" s="25">
        <f t="shared" si="12"/>
        <v>0</v>
      </c>
      <c r="AB33" s="26">
        <f t="shared" si="13"/>
        <v>0</v>
      </c>
      <c r="AC33" s="21">
        <f t="shared" ref="AC33:AC50" si="14">IFERROR(J33/J$14,0)</f>
        <v>0</v>
      </c>
      <c r="AD33" s="21">
        <f t="shared" ref="AD33:AD50" si="15">IFERROR(K33/K$14,0)</f>
        <v>0</v>
      </c>
      <c r="AE33" s="21">
        <f t="shared" ref="AE33:AE50" si="16">IFERROR(L33/L$14,0)</f>
        <v>0</v>
      </c>
      <c r="AF33" s="21">
        <f t="shared" ref="AF33:AF50" si="17">IFERROR(M33/M$14,0)</f>
        <v>0</v>
      </c>
      <c r="AG33" s="21">
        <f t="shared" ref="AG33:AG50" si="18">IFERROR(N33/N$14,0)</f>
        <v>0</v>
      </c>
      <c r="AH33" s="21">
        <f t="shared" ref="AH33:AH50" si="19">IFERROR(O33/O$14,0)</f>
        <v>0</v>
      </c>
      <c r="AI33" s="21">
        <f t="shared" ref="AI33:AI50" si="20">IFERROR(P33/P$14,0)</f>
        <v>0</v>
      </c>
      <c r="AJ33" s="21">
        <f t="shared" ref="AJ33:AJ50" si="21">IFERROR(Q33/Q$14,0)</f>
        <v>0</v>
      </c>
      <c r="AK33" s="21">
        <f t="shared" ref="AK33:AK50" si="22">IFERROR(R33/R$14,0)</f>
        <v>0</v>
      </c>
      <c r="AL33" s="21">
        <f t="shared" ref="AL33:AL50" si="23">IFERROR(S33/S$14,0)</f>
        <v>0</v>
      </c>
      <c r="AM33" s="23">
        <f t="shared" ref="AM33:AM50" si="24">IFERROR(T33/T$14,0)</f>
        <v>0</v>
      </c>
    </row>
    <row r="34" spans="1:39" x14ac:dyDescent="0.3">
      <c r="A34" s="1" t="s">
        <v>54</v>
      </c>
      <c r="B34" t="s">
        <v>55</v>
      </c>
      <c r="C34" s="20" t="e">
        <f t="shared" si="4"/>
        <v>#REF!</v>
      </c>
      <c r="D34" s="21">
        <f t="shared" si="5"/>
        <v>0</v>
      </c>
      <c r="E34" s="21">
        <f t="shared" si="6"/>
        <v>0</v>
      </c>
      <c r="F34" s="21">
        <f t="shared" si="7"/>
        <v>0</v>
      </c>
      <c r="G34" s="21">
        <f t="shared" si="8"/>
        <v>0</v>
      </c>
      <c r="H34" s="27">
        <f t="shared" si="9"/>
        <v>0</v>
      </c>
      <c r="I34" s="21" t="e">
        <f>Aetna!I34+Anthem!I34+#REF!+Molina!I34+United!I34+Wellcare!I34</f>
        <v>#REF!</v>
      </c>
      <c r="J34" s="21" t="e">
        <f>Aetna!J34+Anthem!J34+#REF!+Molina!J34+United!J34+Wellcare!J34</f>
        <v>#REF!</v>
      </c>
      <c r="K34" s="21" t="e">
        <f>Aetna!K34+Anthem!K34+#REF!+Molina!K34+United!K34+Wellcare!K34</f>
        <v>#REF!</v>
      </c>
      <c r="L34" s="21" t="e">
        <f>Aetna!L34+Anthem!L34+#REF!+Molina!L34+United!L34+Wellcare!L34</f>
        <v>#REF!</v>
      </c>
      <c r="M34" s="21" t="e">
        <f>Aetna!M34+Anthem!M34+#REF!+Molina!M34+United!M34+Wellcare!M34</f>
        <v>#REF!</v>
      </c>
      <c r="N34" s="21" t="e">
        <f>Aetna!N34+Anthem!N34+#REF!+Molina!N34+United!N34+Wellcare!N34</f>
        <v>#REF!</v>
      </c>
      <c r="O34" s="21" t="e">
        <f>Aetna!O34+Anthem!O34+#REF!+Molina!O34+United!O34+Wellcare!O34</f>
        <v>#REF!</v>
      </c>
      <c r="P34" s="21" t="e">
        <f>Aetna!P34+Anthem!P34+#REF!+Molina!P34+United!P34+Wellcare!P34</f>
        <v>#REF!</v>
      </c>
      <c r="Q34" s="21" t="e">
        <f>Aetna!Q34+Anthem!Q34+#REF!+Molina!Q34+United!Q34+Wellcare!Q34</f>
        <v>#REF!</v>
      </c>
      <c r="R34" s="21" t="e">
        <f>Aetna!R34+Anthem!R34+#REF!+Molina!R34+United!R34+Wellcare!R34</f>
        <v>#REF!</v>
      </c>
      <c r="S34" s="21" t="e">
        <f>Aetna!S34+Anthem!S34+#REF!+Molina!S34+United!S34+Wellcare!S34</f>
        <v>#REF!</v>
      </c>
      <c r="T34" s="23" t="e">
        <f>Aetna!U34+Anthem!T34+#REF!+Molina!U34+United!U34+Wellcare!U34</f>
        <v>#REF!</v>
      </c>
      <c r="U34" s="24"/>
      <c r="V34" s="20" t="e">
        <f t="shared" si="10"/>
        <v>#REF!</v>
      </c>
      <c r="W34" s="21">
        <f t="shared" si="11"/>
        <v>0</v>
      </c>
      <c r="X34" s="21">
        <f t="shared" si="0"/>
        <v>0</v>
      </c>
      <c r="Y34" s="21">
        <f t="shared" si="1"/>
        <v>0</v>
      </c>
      <c r="Z34" s="21">
        <f t="shared" si="2"/>
        <v>0</v>
      </c>
      <c r="AA34" s="25">
        <f t="shared" si="12"/>
        <v>0</v>
      </c>
      <c r="AB34" s="26">
        <f t="shared" si="13"/>
        <v>0</v>
      </c>
      <c r="AC34" s="21">
        <f t="shared" si="14"/>
        <v>0</v>
      </c>
      <c r="AD34" s="21">
        <f t="shared" si="15"/>
        <v>0</v>
      </c>
      <c r="AE34" s="21">
        <f t="shared" si="16"/>
        <v>0</v>
      </c>
      <c r="AF34" s="21">
        <f t="shared" si="17"/>
        <v>0</v>
      </c>
      <c r="AG34" s="21">
        <f t="shared" si="18"/>
        <v>0</v>
      </c>
      <c r="AH34" s="21">
        <f t="shared" si="19"/>
        <v>0</v>
      </c>
      <c r="AI34" s="21">
        <f t="shared" si="20"/>
        <v>0</v>
      </c>
      <c r="AJ34" s="21">
        <f t="shared" si="21"/>
        <v>0</v>
      </c>
      <c r="AK34" s="21">
        <f t="shared" si="22"/>
        <v>0</v>
      </c>
      <c r="AL34" s="21">
        <f t="shared" si="23"/>
        <v>0</v>
      </c>
      <c r="AM34" s="23">
        <f t="shared" si="24"/>
        <v>0</v>
      </c>
    </row>
    <row r="35" spans="1:39" x14ac:dyDescent="0.3">
      <c r="A35" s="1" t="s">
        <v>56</v>
      </c>
      <c r="B35" t="s">
        <v>57</v>
      </c>
      <c r="C35" s="20" t="e">
        <f t="shared" si="4"/>
        <v>#REF!</v>
      </c>
      <c r="D35" s="21">
        <f t="shared" si="5"/>
        <v>0</v>
      </c>
      <c r="E35" s="21">
        <f t="shared" si="6"/>
        <v>0</v>
      </c>
      <c r="F35" s="21">
        <f t="shared" si="7"/>
        <v>0</v>
      </c>
      <c r="G35" s="21">
        <f t="shared" si="8"/>
        <v>0</v>
      </c>
      <c r="H35" s="27">
        <f t="shared" si="9"/>
        <v>0</v>
      </c>
      <c r="I35" s="21" t="e">
        <f>Aetna!I35+Anthem!I35+#REF!+Molina!I35+United!I35+Wellcare!I35</f>
        <v>#REF!</v>
      </c>
      <c r="J35" s="21" t="e">
        <f>Aetna!J35+Anthem!J35+#REF!+Molina!J35+United!J35+Wellcare!J35</f>
        <v>#REF!</v>
      </c>
      <c r="K35" s="21" t="e">
        <f>Aetna!K35+Anthem!K35+#REF!+Molina!K35+United!K35+Wellcare!K35</f>
        <v>#REF!</v>
      </c>
      <c r="L35" s="21" t="e">
        <f>Aetna!L35+Anthem!L35+#REF!+Molina!L35+United!L35+Wellcare!L35</f>
        <v>#REF!</v>
      </c>
      <c r="M35" s="21" t="e">
        <f>Aetna!M35+Anthem!M35+#REF!+Molina!M35+United!M35+Wellcare!M35</f>
        <v>#REF!</v>
      </c>
      <c r="N35" s="21" t="e">
        <f>Aetna!N35+Anthem!N35+#REF!+Molina!N35+United!N35+Wellcare!N35</f>
        <v>#REF!</v>
      </c>
      <c r="O35" s="21" t="e">
        <f>Aetna!O35+Anthem!O35+#REF!+Molina!O35+United!O35+Wellcare!O35</f>
        <v>#REF!</v>
      </c>
      <c r="P35" s="21" t="e">
        <f>Aetna!P35+Anthem!P35+#REF!+Molina!P35+United!P35+Wellcare!P35</f>
        <v>#REF!</v>
      </c>
      <c r="Q35" s="21" t="e">
        <f>Aetna!Q35+Anthem!Q35+#REF!+Molina!Q35+United!Q35+Wellcare!Q35</f>
        <v>#REF!</v>
      </c>
      <c r="R35" s="21" t="e">
        <f>Aetna!R35+Anthem!R35+#REF!+Molina!R35+United!R35+Wellcare!R35</f>
        <v>#REF!</v>
      </c>
      <c r="S35" s="21" t="e">
        <f>Aetna!S35+Anthem!S35+#REF!+Molina!S35+United!S35+Wellcare!S35</f>
        <v>#REF!</v>
      </c>
      <c r="T35" s="23" t="e">
        <f>Aetna!U35+Anthem!T35+#REF!+Molina!U35+United!U35+Wellcare!U35</f>
        <v>#REF!</v>
      </c>
      <c r="U35" s="24"/>
      <c r="V35" s="20" t="e">
        <f t="shared" si="10"/>
        <v>#REF!</v>
      </c>
      <c r="W35" s="21">
        <f t="shared" si="11"/>
        <v>0</v>
      </c>
      <c r="X35" s="21">
        <f t="shared" si="0"/>
        <v>0</v>
      </c>
      <c r="Y35" s="21">
        <f t="shared" si="1"/>
        <v>0</v>
      </c>
      <c r="Z35" s="21">
        <f t="shared" si="2"/>
        <v>0</v>
      </c>
      <c r="AA35" s="25">
        <f t="shared" si="12"/>
        <v>0</v>
      </c>
      <c r="AB35" s="26">
        <f t="shared" si="13"/>
        <v>0</v>
      </c>
      <c r="AC35" s="21">
        <f t="shared" si="14"/>
        <v>0</v>
      </c>
      <c r="AD35" s="21">
        <f t="shared" si="15"/>
        <v>0</v>
      </c>
      <c r="AE35" s="21">
        <f t="shared" si="16"/>
        <v>0</v>
      </c>
      <c r="AF35" s="21">
        <f t="shared" si="17"/>
        <v>0</v>
      </c>
      <c r="AG35" s="21">
        <f t="shared" si="18"/>
        <v>0</v>
      </c>
      <c r="AH35" s="21">
        <f t="shared" si="19"/>
        <v>0</v>
      </c>
      <c r="AI35" s="21">
        <f t="shared" si="20"/>
        <v>0</v>
      </c>
      <c r="AJ35" s="21">
        <f t="shared" si="21"/>
        <v>0</v>
      </c>
      <c r="AK35" s="21">
        <f t="shared" si="22"/>
        <v>0</v>
      </c>
      <c r="AL35" s="21">
        <f t="shared" si="23"/>
        <v>0</v>
      </c>
      <c r="AM35" s="23">
        <f t="shared" si="24"/>
        <v>0</v>
      </c>
    </row>
    <row r="36" spans="1:39" x14ac:dyDescent="0.3">
      <c r="A36" s="1" t="s">
        <v>58</v>
      </c>
      <c r="B36" t="s">
        <v>59</v>
      </c>
      <c r="C36" s="20" t="e">
        <f t="shared" si="4"/>
        <v>#REF!</v>
      </c>
      <c r="D36" s="21">
        <f t="shared" si="5"/>
        <v>0</v>
      </c>
      <c r="E36" s="21">
        <f t="shared" si="6"/>
        <v>0</v>
      </c>
      <c r="F36" s="21">
        <f t="shared" si="7"/>
        <v>0</v>
      </c>
      <c r="G36" s="21">
        <f t="shared" si="8"/>
        <v>0</v>
      </c>
      <c r="H36" s="27">
        <f t="shared" si="9"/>
        <v>0</v>
      </c>
      <c r="I36" s="21" t="e">
        <f>Aetna!I36+Anthem!I36+#REF!+Molina!I36+United!I36+Wellcare!I36</f>
        <v>#REF!</v>
      </c>
      <c r="J36" s="21" t="e">
        <f>Aetna!J36+Anthem!J36+#REF!+Molina!J36+United!J36+Wellcare!J36</f>
        <v>#REF!</v>
      </c>
      <c r="K36" s="21" t="e">
        <f>Aetna!K36+Anthem!K36+#REF!+Molina!K36+United!K36+Wellcare!K36</f>
        <v>#REF!</v>
      </c>
      <c r="L36" s="21" t="e">
        <f>Aetna!L36+Anthem!L36+#REF!+Molina!L36+United!L36+Wellcare!L36</f>
        <v>#REF!</v>
      </c>
      <c r="M36" s="21" t="e">
        <f>Aetna!M36+Anthem!M36+#REF!+Molina!M36+United!M36+Wellcare!M36</f>
        <v>#REF!</v>
      </c>
      <c r="N36" s="21" t="e">
        <f>Aetna!N36+Anthem!N36+#REF!+Molina!N36+United!N36+Wellcare!N36</f>
        <v>#REF!</v>
      </c>
      <c r="O36" s="21" t="e">
        <f>Aetna!O36+Anthem!O36+#REF!+Molina!O36+United!O36+Wellcare!O36</f>
        <v>#REF!</v>
      </c>
      <c r="P36" s="21" t="e">
        <f>Aetna!P36+Anthem!P36+#REF!+Molina!P36+United!P36+Wellcare!P36</f>
        <v>#REF!</v>
      </c>
      <c r="Q36" s="21" t="e">
        <f>Aetna!Q36+Anthem!Q36+#REF!+Molina!Q36+United!Q36+Wellcare!Q36</f>
        <v>#REF!</v>
      </c>
      <c r="R36" s="21" t="e">
        <f>Aetna!R36+Anthem!R36+#REF!+Molina!R36+United!R36+Wellcare!R36</f>
        <v>#REF!</v>
      </c>
      <c r="S36" s="21" t="e">
        <f>Aetna!S36+Anthem!S36+#REF!+Molina!S36+United!S36+Wellcare!S36</f>
        <v>#REF!</v>
      </c>
      <c r="T36" s="23" t="e">
        <f>Aetna!U36+Anthem!T36+#REF!+Molina!U36+United!U36+Wellcare!U36</f>
        <v>#REF!</v>
      </c>
      <c r="U36" s="24"/>
      <c r="V36" s="20" t="e">
        <f t="shared" si="10"/>
        <v>#REF!</v>
      </c>
      <c r="W36" s="21">
        <f t="shared" si="11"/>
        <v>0</v>
      </c>
      <c r="X36" s="21">
        <f t="shared" si="0"/>
        <v>0</v>
      </c>
      <c r="Y36" s="21">
        <f t="shared" si="1"/>
        <v>0</v>
      </c>
      <c r="Z36" s="21">
        <f t="shared" si="2"/>
        <v>0</v>
      </c>
      <c r="AA36" s="25">
        <f t="shared" si="12"/>
        <v>0</v>
      </c>
      <c r="AB36" s="26">
        <f t="shared" si="13"/>
        <v>0</v>
      </c>
      <c r="AC36" s="21">
        <f t="shared" si="14"/>
        <v>0</v>
      </c>
      <c r="AD36" s="21">
        <f t="shared" si="15"/>
        <v>0</v>
      </c>
      <c r="AE36" s="21">
        <f t="shared" si="16"/>
        <v>0</v>
      </c>
      <c r="AF36" s="21">
        <f t="shared" si="17"/>
        <v>0</v>
      </c>
      <c r="AG36" s="21">
        <f t="shared" si="18"/>
        <v>0</v>
      </c>
      <c r="AH36" s="21">
        <f t="shared" si="19"/>
        <v>0</v>
      </c>
      <c r="AI36" s="21">
        <f t="shared" si="20"/>
        <v>0</v>
      </c>
      <c r="AJ36" s="21">
        <f t="shared" si="21"/>
        <v>0</v>
      </c>
      <c r="AK36" s="21">
        <f t="shared" si="22"/>
        <v>0</v>
      </c>
      <c r="AL36" s="21">
        <f t="shared" si="23"/>
        <v>0</v>
      </c>
      <c r="AM36" s="23">
        <f t="shared" si="24"/>
        <v>0</v>
      </c>
    </row>
    <row r="37" spans="1:39" x14ac:dyDescent="0.3">
      <c r="A37" s="1" t="s">
        <v>60</v>
      </c>
      <c r="B37" t="s">
        <v>61</v>
      </c>
      <c r="C37" s="20" t="e">
        <f t="shared" si="4"/>
        <v>#REF!</v>
      </c>
      <c r="D37" s="21">
        <f t="shared" si="5"/>
        <v>0</v>
      </c>
      <c r="E37" s="21">
        <f t="shared" si="6"/>
        <v>0</v>
      </c>
      <c r="F37" s="21">
        <f t="shared" si="7"/>
        <v>0</v>
      </c>
      <c r="G37" s="21">
        <f t="shared" si="8"/>
        <v>0</v>
      </c>
      <c r="H37" s="27">
        <f t="shared" si="9"/>
        <v>0</v>
      </c>
      <c r="I37" s="21" t="e">
        <f>Aetna!I37+Anthem!I37+#REF!+Molina!I37+United!I37+Wellcare!I37</f>
        <v>#REF!</v>
      </c>
      <c r="J37" s="21" t="e">
        <f>Aetna!J37+Anthem!J37+#REF!+Molina!J37+United!J37+Wellcare!J37</f>
        <v>#REF!</v>
      </c>
      <c r="K37" s="21" t="e">
        <f>Aetna!K37+Anthem!K37+#REF!+Molina!K37+United!K37+Wellcare!K37</f>
        <v>#REF!</v>
      </c>
      <c r="L37" s="21" t="e">
        <f>Aetna!L37+Anthem!L37+#REF!+Molina!L37+United!L37+Wellcare!L37</f>
        <v>#REF!</v>
      </c>
      <c r="M37" s="21" t="e">
        <f>Aetna!M37+Anthem!M37+#REF!+Molina!M37+United!M37+Wellcare!M37</f>
        <v>#REF!</v>
      </c>
      <c r="N37" s="21" t="e">
        <f>Aetna!N37+Anthem!N37+#REF!+Molina!N37+United!N37+Wellcare!N37</f>
        <v>#REF!</v>
      </c>
      <c r="O37" s="21" t="e">
        <f>Aetna!O37+Anthem!O37+#REF!+Molina!O37+United!O37+Wellcare!O37</f>
        <v>#REF!</v>
      </c>
      <c r="P37" s="21" t="e">
        <f>Aetna!P37+Anthem!P37+#REF!+Molina!P37+United!P37+Wellcare!P37</f>
        <v>#REF!</v>
      </c>
      <c r="Q37" s="21" t="e">
        <f>Aetna!Q37+Anthem!Q37+#REF!+Molina!Q37+United!Q37+Wellcare!Q37</f>
        <v>#REF!</v>
      </c>
      <c r="R37" s="21" t="e">
        <f>Aetna!R37+Anthem!R37+#REF!+Molina!R37+United!R37+Wellcare!R37</f>
        <v>#REF!</v>
      </c>
      <c r="S37" s="21" t="e">
        <f>Aetna!S37+Anthem!S37+#REF!+Molina!S37+United!S37+Wellcare!S37</f>
        <v>#REF!</v>
      </c>
      <c r="T37" s="23" t="e">
        <f>Aetna!U37+Anthem!T37+#REF!+Molina!U37+United!U37+Wellcare!U37</f>
        <v>#REF!</v>
      </c>
      <c r="U37" s="24"/>
      <c r="V37" s="20" t="e">
        <f t="shared" si="10"/>
        <v>#REF!</v>
      </c>
      <c r="W37" s="21">
        <f t="shared" si="11"/>
        <v>0</v>
      </c>
      <c r="X37" s="21">
        <f t="shared" si="0"/>
        <v>0</v>
      </c>
      <c r="Y37" s="21">
        <f t="shared" si="1"/>
        <v>0</v>
      </c>
      <c r="Z37" s="21">
        <f t="shared" si="2"/>
        <v>0</v>
      </c>
      <c r="AA37" s="25">
        <f t="shared" si="12"/>
        <v>0</v>
      </c>
      <c r="AB37" s="26">
        <f t="shared" si="13"/>
        <v>0</v>
      </c>
      <c r="AC37" s="21">
        <f t="shared" si="14"/>
        <v>0</v>
      </c>
      <c r="AD37" s="21">
        <f t="shared" si="15"/>
        <v>0</v>
      </c>
      <c r="AE37" s="21">
        <f t="shared" si="16"/>
        <v>0</v>
      </c>
      <c r="AF37" s="21">
        <f t="shared" si="17"/>
        <v>0</v>
      </c>
      <c r="AG37" s="21">
        <f t="shared" si="18"/>
        <v>0</v>
      </c>
      <c r="AH37" s="21">
        <f t="shared" si="19"/>
        <v>0</v>
      </c>
      <c r="AI37" s="21">
        <f t="shared" si="20"/>
        <v>0</v>
      </c>
      <c r="AJ37" s="21">
        <f t="shared" si="21"/>
        <v>0</v>
      </c>
      <c r="AK37" s="21">
        <f t="shared" si="22"/>
        <v>0</v>
      </c>
      <c r="AL37" s="21">
        <f t="shared" si="23"/>
        <v>0</v>
      </c>
      <c r="AM37" s="23">
        <f t="shared" si="24"/>
        <v>0</v>
      </c>
    </row>
    <row r="38" spans="1:39" x14ac:dyDescent="0.3">
      <c r="A38" s="1" t="s">
        <v>62</v>
      </c>
      <c r="B38" t="s">
        <v>63</v>
      </c>
      <c r="C38" s="20" t="e">
        <f t="shared" si="4"/>
        <v>#REF!</v>
      </c>
      <c r="D38" s="21">
        <f t="shared" si="5"/>
        <v>0</v>
      </c>
      <c r="E38" s="21">
        <f t="shared" si="6"/>
        <v>0</v>
      </c>
      <c r="F38" s="21">
        <f t="shared" si="7"/>
        <v>0</v>
      </c>
      <c r="G38" s="21">
        <f t="shared" si="8"/>
        <v>0</v>
      </c>
      <c r="H38" s="27">
        <f t="shared" si="9"/>
        <v>0</v>
      </c>
      <c r="I38" s="21" t="e">
        <f>Aetna!I38+Anthem!I38+#REF!+Molina!I38+United!I38+Wellcare!I38</f>
        <v>#REF!</v>
      </c>
      <c r="J38" s="21" t="e">
        <f>Aetna!J38+Anthem!J38+#REF!+Molina!J38+United!J38+Wellcare!J38</f>
        <v>#REF!</v>
      </c>
      <c r="K38" s="21" t="e">
        <f>Aetna!K38+Anthem!K38+#REF!+Molina!K38+United!K38+Wellcare!K38</f>
        <v>#REF!</v>
      </c>
      <c r="L38" s="21" t="e">
        <f>Aetna!L38+Anthem!L38+#REF!+Molina!L38+United!L38+Wellcare!L38</f>
        <v>#REF!</v>
      </c>
      <c r="M38" s="21" t="e">
        <f>Aetna!M38+Anthem!M38+#REF!+Molina!M38+United!M38+Wellcare!M38</f>
        <v>#REF!</v>
      </c>
      <c r="N38" s="21" t="e">
        <f>Aetna!N38+Anthem!N38+#REF!+Molina!N38+United!N38+Wellcare!N38</f>
        <v>#REF!</v>
      </c>
      <c r="O38" s="21" t="e">
        <f>Aetna!O38+Anthem!O38+#REF!+Molina!O38+United!O38+Wellcare!O38</f>
        <v>#REF!</v>
      </c>
      <c r="P38" s="21" t="e">
        <f>Aetna!P38+Anthem!P38+#REF!+Molina!P38+United!P38+Wellcare!P38</f>
        <v>#REF!</v>
      </c>
      <c r="Q38" s="21" t="e">
        <f>Aetna!Q38+Anthem!Q38+#REF!+Molina!Q38+United!Q38+Wellcare!Q38</f>
        <v>#REF!</v>
      </c>
      <c r="R38" s="21" t="e">
        <f>Aetna!R38+Anthem!R38+#REF!+Molina!R38+United!R38+Wellcare!R38</f>
        <v>#REF!</v>
      </c>
      <c r="S38" s="21" t="e">
        <f>Aetna!S38+Anthem!S38+#REF!+Molina!S38+United!S38+Wellcare!S38</f>
        <v>#REF!</v>
      </c>
      <c r="T38" s="23" t="e">
        <f>Aetna!U38+Anthem!T38+#REF!+Molina!U38+United!U38+Wellcare!U38</f>
        <v>#REF!</v>
      </c>
      <c r="U38" s="24"/>
      <c r="V38" s="20" t="e">
        <f t="shared" si="10"/>
        <v>#REF!</v>
      </c>
      <c r="W38" s="21">
        <f t="shared" si="11"/>
        <v>0</v>
      </c>
      <c r="X38" s="21">
        <f t="shared" si="0"/>
        <v>0</v>
      </c>
      <c r="Y38" s="21">
        <f t="shared" si="1"/>
        <v>0</v>
      </c>
      <c r="Z38" s="21">
        <f t="shared" si="2"/>
        <v>0</v>
      </c>
      <c r="AA38" s="25">
        <f t="shared" si="12"/>
        <v>0</v>
      </c>
      <c r="AB38" s="26">
        <f t="shared" si="13"/>
        <v>0</v>
      </c>
      <c r="AC38" s="21">
        <f t="shared" si="14"/>
        <v>0</v>
      </c>
      <c r="AD38" s="21">
        <f t="shared" si="15"/>
        <v>0</v>
      </c>
      <c r="AE38" s="21">
        <f t="shared" si="16"/>
        <v>0</v>
      </c>
      <c r="AF38" s="21">
        <f t="shared" si="17"/>
        <v>0</v>
      </c>
      <c r="AG38" s="21">
        <f t="shared" si="18"/>
        <v>0</v>
      </c>
      <c r="AH38" s="21">
        <f t="shared" si="19"/>
        <v>0</v>
      </c>
      <c r="AI38" s="21">
        <f t="shared" si="20"/>
        <v>0</v>
      </c>
      <c r="AJ38" s="21">
        <f t="shared" si="21"/>
        <v>0</v>
      </c>
      <c r="AK38" s="21">
        <f t="shared" si="22"/>
        <v>0</v>
      </c>
      <c r="AL38" s="21">
        <f t="shared" si="23"/>
        <v>0</v>
      </c>
      <c r="AM38" s="23">
        <f t="shared" si="24"/>
        <v>0</v>
      </c>
    </row>
    <row r="39" spans="1:39" x14ac:dyDescent="0.3">
      <c r="A39" s="1" t="s">
        <v>64</v>
      </c>
      <c r="B39" t="s">
        <v>65</v>
      </c>
      <c r="C39" s="20" t="e">
        <f t="shared" si="4"/>
        <v>#REF!</v>
      </c>
      <c r="D39" s="21">
        <f t="shared" si="5"/>
        <v>0</v>
      </c>
      <c r="E39" s="21">
        <f t="shared" si="6"/>
        <v>0</v>
      </c>
      <c r="F39" s="21">
        <f t="shared" si="7"/>
        <v>0</v>
      </c>
      <c r="G39" s="21">
        <f t="shared" si="8"/>
        <v>0</v>
      </c>
      <c r="H39" s="27">
        <f t="shared" si="9"/>
        <v>0</v>
      </c>
      <c r="I39" s="21" t="e">
        <f>Aetna!I39+Anthem!I39+#REF!+Molina!I39+United!I39+Wellcare!I39</f>
        <v>#REF!</v>
      </c>
      <c r="J39" s="21" t="e">
        <f>Aetna!J39+Anthem!J39+#REF!+Molina!J39+United!J39+Wellcare!J39</f>
        <v>#REF!</v>
      </c>
      <c r="K39" s="21" t="e">
        <f>Aetna!K39+Anthem!K39+#REF!+Molina!K39+United!K39+Wellcare!K39</f>
        <v>#REF!</v>
      </c>
      <c r="L39" s="21" t="e">
        <f>Aetna!L39+Anthem!L39+#REF!+Molina!L39+United!L39+Wellcare!L39</f>
        <v>#REF!</v>
      </c>
      <c r="M39" s="21" t="e">
        <f>Aetna!M39+Anthem!M39+#REF!+Molina!M39+United!M39+Wellcare!M39</f>
        <v>#REF!</v>
      </c>
      <c r="N39" s="21" t="e">
        <f>Aetna!N39+Anthem!N39+#REF!+Molina!N39+United!N39+Wellcare!N39</f>
        <v>#REF!</v>
      </c>
      <c r="O39" s="21" t="e">
        <f>Aetna!O39+Anthem!O39+#REF!+Molina!O39+United!O39+Wellcare!O39</f>
        <v>#REF!</v>
      </c>
      <c r="P39" s="21" t="e">
        <f>Aetna!P39+Anthem!P39+#REF!+Molina!P39+United!P39+Wellcare!P39</f>
        <v>#REF!</v>
      </c>
      <c r="Q39" s="21" t="e">
        <f>Aetna!Q39+Anthem!Q39+#REF!+Molina!Q39+United!Q39+Wellcare!Q39</f>
        <v>#REF!</v>
      </c>
      <c r="R39" s="21" t="e">
        <f>Aetna!R39+Anthem!R39+#REF!+Molina!R39+United!R39+Wellcare!R39</f>
        <v>#REF!</v>
      </c>
      <c r="S39" s="21" t="e">
        <f>Aetna!S39+Anthem!S39+#REF!+Molina!S39+United!S39+Wellcare!S39</f>
        <v>#REF!</v>
      </c>
      <c r="T39" s="23" t="e">
        <f>Aetna!U39+Anthem!T39+#REF!+Molina!U39+United!U39+Wellcare!U39</f>
        <v>#REF!</v>
      </c>
      <c r="U39" s="24"/>
      <c r="V39" s="20" t="e">
        <f t="shared" si="10"/>
        <v>#REF!</v>
      </c>
      <c r="W39" s="21">
        <f t="shared" si="11"/>
        <v>0</v>
      </c>
      <c r="X39" s="21">
        <f t="shared" si="0"/>
        <v>0</v>
      </c>
      <c r="Y39" s="21">
        <f t="shared" si="1"/>
        <v>0</v>
      </c>
      <c r="Z39" s="21">
        <f t="shared" si="2"/>
        <v>0</v>
      </c>
      <c r="AA39" s="25">
        <f t="shared" si="12"/>
        <v>0</v>
      </c>
      <c r="AB39" s="26">
        <f t="shared" si="13"/>
        <v>0</v>
      </c>
      <c r="AC39" s="21">
        <f t="shared" si="14"/>
        <v>0</v>
      </c>
      <c r="AD39" s="21">
        <f t="shared" si="15"/>
        <v>0</v>
      </c>
      <c r="AE39" s="21">
        <f t="shared" si="16"/>
        <v>0</v>
      </c>
      <c r="AF39" s="21">
        <f t="shared" si="17"/>
        <v>0</v>
      </c>
      <c r="AG39" s="21">
        <f t="shared" si="18"/>
        <v>0</v>
      </c>
      <c r="AH39" s="21">
        <f t="shared" si="19"/>
        <v>0</v>
      </c>
      <c r="AI39" s="21">
        <f t="shared" si="20"/>
        <v>0</v>
      </c>
      <c r="AJ39" s="21">
        <f t="shared" si="21"/>
        <v>0</v>
      </c>
      <c r="AK39" s="21">
        <f t="shared" si="22"/>
        <v>0</v>
      </c>
      <c r="AL39" s="21">
        <f t="shared" si="23"/>
        <v>0</v>
      </c>
      <c r="AM39" s="23">
        <f t="shared" si="24"/>
        <v>0</v>
      </c>
    </row>
    <row r="40" spans="1:39" x14ac:dyDescent="0.3">
      <c r="A40" s="1" t="s">
        <v>66</v>
      </c>
      <c r="B40" t="s">
        <v>67</v>
      </c>
      <c r="C40" s="20" t="e">
        <f t="shared" si="4"/>
        <v>#REF!</v>
      </c>
      <c r="D40" s="21">
        <f t="shared" si="5"/>
        <v>0</v>
      </c>
      <c r="E40" s="21">
        <f t="shared" si="6"/>
        <v>0</v>
      </c>
      <c r="F40" s="21">
        <f t="shared" si="7"/>
        <v>0</v>
      </c>
      <c r="G40" s="21">
        <f t="shared" si="8"/>
        <v>0</v>
      </c>
      <c r="H40" s="27">
        <f t="shared" si="9"/>
        <v>0</v>
      </c>
      <c r="I40" s="21" t="e">
        <f>Aetna!I40+Anthem!I40+#REF!+Molina!I40+United!I40+Wellcare!I40</f>
        <v>#REF!</v>
      </c>
      <c r="J40" s="21" t="e">
        <f>Aetna!J40+Anthem!J40+#REF!+Molina!J40+United!J40+Wellcare!J40</f>
        <v>#REF!</v>
      </c>
      <c r="K40" s="21" t="e">
        <f>Aetna!K40+Anthem!K40+#REF!+Molina!K40+United!K40+Wellcare!K40</f>
        <v>#REF!</v>
      </c>
      <c r="L40" s="21" t="e">
        <f>Aetna!L40+Anthem!L40+#REF!+Molina!L40+United!L40+Wellcare!L40</f>
        <v>#REF!</v>
      </c>
      <c r="M40" s="21" t="e">
        <f>Aetna!M40+Anthem!M40+#REF!+Molina!M40+United!M40+Wellcare!M40</f>
        <v>#REF!</v>
      </c>
      <c r="N40" s="21" t="e">
        <f>Aetna!N40+Anthem!N40+#REF!+Molina!N40+United!N40+Wellcare!N40</f>
        <v>#REF!</v>
      </c>
      <c r="O40" s="21" t="e">
        <f>Aetna!O40+Anthem!O40+#REF!+Molina!O40+United!O40+Wellcare!O40</f>
        <v>#REF!</v>
      </c>
      <c r="P40" s="21" t="e">
        <f>Aetna!P40+Anthem!P40+#REF!+Molina!P40+United!P40+Wellcare!P40</f>
        <v>#REF!</v>
      </c>
      <c r="Q40" s="21" t="e">
        <f>Aetna!Q40+Anthem!Q40+#REF!+Molina!Q40+United!Q40+Wellcare!Q40</f>
        <v>#REF!</v>
      </c>
      <c r="R40" s="21" t="e">
        <f>Aetna!R40+Anthem!R40+#REF!+Molina!R40+United!R40+Wellcare!R40</f>
        <v>#REF!</v>
      </c>
      <c r="S40" s="21" t="e">
        <f>Aetna!S40+Anthem!S40+#REF!+Molina!S40+United!S40+Wellcare!S40</f>
        <v>#REF!</v>
      </c>
      <c r="T40" s="23" t="e">
        <f>Aetna!U40+Anthem!T40+#REF!+Molina!U40+United!U40+Wellcare!U40</f>
        <v>#REF!</v>
      </c>
      <c r="U40" s="24"/>
      <c r="V40" s="20" t="e">
        <f t="shared" si="10"/>
        <v>#REF!</v>
      </c>
      <c r="W40" s="21">
        <f t="shared" si="11"/>
        <v>0</v>
      </c>
      <c r="X40" s="21">
        <f t="shared" si="0"/>
        <v>0</v>
      </c>
      <c r="Y40" s="21">
        <f t="shared" si="1"/>
        <v>0</v>
      </c>
      <c r="Z40" s="21">
        <f t="shared" si="2"/>
        <v>0</v>
      </c>
      <c r="AA40" s="25">
        <f t="shared" si="12"/>
        <v>0</v>
      </c>
      <c r="AB40" s="26">
        <f t="shared" si="13"/>
        <v>0</v>
      </c>
      <c r="AC40" s="21">
        <f t="shared" si="14"/>
        <v>0</v>
      </c>
      <c r="AD40" s="21">
        <f t="shared" si="15"/>
        <v>0</v>
      </c>
      <c r="AE40" s="21">
        <f t="shared" si="16"/>
        <v>0</v>
      </c>
      <c r="AF40" s="21">
        <f t="shared" si="17"/>
        <v>0</v>
      </c>
      <c r="AG40" s="21">
        <f t="shared" si="18"/>
        <v>0</v>
      </c>
      <c r="AH40" s="21">
        <f t="shared" si="19"/>
        <v>0</v>
      </c>
      <c r="AI40" s="21">
        <f t="shared" si="20"/>
        <v>0</v>
      </c>
      <c r="AJ40" s="21">
        <f t="shared" si="21"/>
        <v>0</v>
      </c>
      <c r="AK40" s="21">
        <f t="shared" si="22"/>
        <v>0</v>
      </c>
      <c r="AL40" s="21">
        <f t="shared" si="23"/>
        <v>0</v>
      </c>
      <c r="AM40" s="23">
        <f t="shared" si="24"/>
        <v>0</v>
      </c>
    </row>
    <row r="41" spans="1:39" x14ac:dyDescent="0.3">
      <c r="A41" s="1" t="s">
        <v>68</v>
      </c>
      <c r="B41" t="s">
        <v>69</v>
      </c>
      <c r="C41" s="20" t="e">
        <f t="shared" si="4"/>
        <v>#REF!</v>
      </c>
      <c r="D41" s="21">
        <f t="shared" si="5"/>
        <v>0</v>
      </c>
      <c r="E41" s="21">
        <f t="shared" si="6"/>
        <v>0</v>
      </c>
      <c r="F41" s="21">
        <f t="shared" si="7"/>
        <v>0</v>
      </c>
      <c r="G41" s="21">
        <f t="shared" si="8"/>
        <v>0</v>
      </c>
      <c r="H41" s="27">
        <f t="shared" si="9"/>
        <v>0</v>
      </c>
      <c r="I41" s="21" t="e">
        <f>Aetna!I41+Anthem!I41+#REF!+Molina!I41+United!I41+Wellcare!I41</f>
        <v>#REF!</v>
      </c>
      <c r="J41" s="21" t="e">
        <f>Aetna!J41+Anthem!J41+#REF!+Molina!J41+United!J41+Wellcare!J41</f>
        <v>#REF!</v>
      </c>
      <c r="K41" s="21" t="e">
        <f>Aetna!K41+Anthem!K41+#REF!+Molina!K41+United!K41+Wellcare!K41</f>
        <v>#REF!</v>
      </c>
      <c r="L41" s="21" t="e">
        <f>Aetna!L41+Anthem!L41+#REF!+Molina!L41+United!L41+Wellcare!L41</f>
        <v>#REF!</v>
      </c>
      <c r="M41" s="21" t="e">
        <f>Aetna!M41+Anthem!M41+#REF!+Molina!M41+United!M41+Wellcare!M41</f>
        <v>#REF!</v>
      </c>
      <c r="N41" s="21" t="e">
        <f>Aetna!N41+Anthem!N41+#REF!+Molina!N41+United!N41+Wellcare!N41</f>
        <v>#REF!</v>
      </c>
      <c r="O41" s="21" t="e">
        <f>Aetna!O41+Anthem!O41+#REF!+Molina!O41+United!O41+Wellcare!O41</f>
        <v>#REF!</v>
      </c>
      <c r="P41" s="21" t="e">
        <f>Aetna!P41+Anthem!P41+#REF!+Molina!P41+United!P41+Wellcare!P41</f>
        <v>#REF!</v>
      </c>
      <c r="Q41" s="21" t="e">
        <f>Aetna!Q41+Anthem!Q41+#REF!+Molina!Q41+United!Q41+Wellcare!Q41</f>
        <v>#REF!</v>
      </c>
      <c r="R41" s="21" t="e">
        <f>Aetna!R41+Anthem!R41+#REF!+Molina!R41+United!R41+Wellcare!R41</f>
        <v>#REF!</v>
      </c>
      <c r="S41" s="21" t="e">
        <f>Aetna!S41+Anthem!S41+#REF!+Molina!S41+United!S41+Wellcare!S41</f>
        <v>#REF!</v>
      </c>
      <c r="T41" s="23" t="e">
        <f>Aetna!U41+Anthem!T41+#REF!+Molina!U41+United!U41+Wellcare!U41</f>
        <v>#REF!</v>
      </c>
      <c r="U41" s="24"/>
      <c r="V41" s="20" t="e">
        <f t="shared" si="10"/>
        <v>#REF!</v>
      </c>
      <c r="W41" s="21">
        <f t="shared" si="11"/>
        <v>0</v>
      </c>
      <c r="X41" s="21">
        <f t="shared" si="0"/>
        <v>0</v>
      </c>
      <c r="Y41" s="21">
        <f t="shared" si="1"/>
        <v>0</v>
      </c>
      <c r="Z41" s="21">
        <f t="shared" si="2"/>
        <v>0</v>
      </c>
      <c r="AA41" s="25">
        <f t="shared" si="12"/>
        <v>0</v>
      </c>
      <c r="AB41" s="26">
        <f t="shared" si="13"/>
        <v>0</v>
      </c>
      <c r="AC41" s="21">
        <f t="shared" si="14"/>
        <v>0</v>
      </c>
      <c r="AD41" s="21">
        <f t="shared" si="15"/>
        <v>0</v>
      </c>
      <c r="AE41" s="21">
        <f t="shared" si="16"/>
        <v>0</v>
      </c>
      <c r="AF41" s="21">
        <f t="shared" si="17"/>
        <v>0</v>
      </c>
      <c r="AG41" s="21">
        <f t="shared" si="18"/>
        <v>0</v>
      </c>
      <c r="AH41" s="21">
        <f t="shared" si="19"/>
        <v>0</v>
      </c>
      <c r="AI41" s="21">
        <f t="shared" si="20"/>
        <v>0</v>
      </c>
      <c r="AJ41" s="21">
        <f t="shared" si="21"/>
        <v>0</v>
      </c>
      <c r="AK41" s="21">
        <f t="shared" si="22"/>
        <v>0</v>
      </c>
      <c r="AL41" s="21">
        <f t="shared" si="23"/>
        <v>0</v>
      </c>
      <c r="AM41" s="23">
        <f t="shared" si="24"/>
        <v>0</v>
      </c>
    </row>
    <row r="42" spans="1:39" x14ac:dyDescent="0.3">
      <c r="A42" s="1" t="s">
        <v>70</v>
      </c>
      <c r="B42" t="s">
        <v>71</v>
      </c>
      <c r="C42" s="20" t="e">
        <f t="shared" si="4"/>
        <v>#REF!</v>
      </c>
      <c r="D42" s="21">
        <f t="shared" si="5"/>
        <v>0</v>
      </c>
      <c r="E42" s="21">
        <f t="shared" si="6"/>
        <v>0</v>
      </c>
      <c r="F42" s="21">
        <f t="shared" si="7"/>
        <v>0</v>
      </c>
      <c r="G42" s="21">
        <f t="shared" si="8"/>
        <v>0</v>
      </c>
      <c r="H42" s="27">
        <f t="shared" si="9"/>
        <v>0</v>
      </c>
      <c r="I42" s="21" t="e">
        <f>Aetna!I42+Anthem!I42+#REF!+Molina!I42+United!I42+Wellcare!I42</f>
        <v>#REF!</v>
      </c>
      <c r="J42" s="21" t="e">
        <f>Aetna!J42+Anthem!J42+#REF!+Molina!J42+United!J42+Wellcare!J42</f>
        <v>#REF!</v>
      </c>
      <c r="K42" s="21" t="e">
        <f>Aetna!K42+Anthem!K42+#REF!+Molina!K42+United!K42+Wellcare!K42</f>
        <v>#REF!</v>
      </c>
      <c r="L42" s="21" t="e">
        <f>Aetna!L42+Anthem!L42+#REF!+Molina!L42+United!L42+Wellcare!L42</f>
        <v>#REF!</v>
      </c>
      <c r="M42" s="21" t="e">
        <f>Aetna!M42+Anthem!M42+#REF!+Molina!M42+United!M42+Wellcare!M42</f>
        <v>#REF!</v>
      </c>
      <c r="N42" s="21" t="e">
        <f>Aetna!N42+Anthem!N42+#REF!+Molina!N42+United!N42+Wellcare!N42</f>
        <v>#REF!</v>
      </c>
      <c r="O42" s="21" t="e">
        <f>Aetna!O42+Anthem!O42+#REF!+Molina!O42+United!O42+Wellcare!O42</f>
        <v>#REF!</v>
      </c>
      <c r="P42" s="21" t="e">
        <f>Aetna!P42+Anthem!P42+#REF!+Molina!P42+United!P42+Wellcare!P42</f>
        <v>#REF!</v>
      </c>
      <c r="Q42" s="21" t="e">
        <f>Aetna!Q42+Anthem!Q42+#REF!+Molina!Q42+United!Q42+Wellcare!Q42</f>
        <v>#REF!</v>
      </c>
      <c r="R42" s="21" t="e">
        <f>Aetna!R42+Anthem!R42+#REF!+Molina!R42+United!R42+Wellcare!R42</f>
        <v>#REF!</v>
      </c>
      <c r="S42" s="21" t="e">
        <f>Aetna!S42+Anthem!S42+#REF!+Molina!S42+United!S42+Wellcare!S42</f>
        <v>#REF!</v>
      </c>
      <c r="T42" s="23" t="e">
        <f>Aetna!U42+Anthem!T42+#REF!+Molina!U42+United!U42+Wellcare!U42</f>
        <v>#REF!</v>
      </c>
      <c r="U42" s="24"/>
      <c r="V42" s="20" t="e">
        <f t="shared" si="10"/>
        <v>#REF!</v>
      </c>
      <c r="W42" s="21">
        <f t="shared" si="11"/>
        <v>0</v>
      </c>
      <c r="X42" s="21">
        <f t="shared" si="0"/>
        <v>0</v>
      </c>
      <c r="Y42" s="21">
        <f t="shared" si="1"/>
        <v>0</v>
      </c>
      <c r="Z42" s="21">
        <f t="shared" si="2"/>
        <v>0</v>
      </c>
      <c r="AA42" s="25">
        <f t="shared" si="12"/>
        <v>0</v>
      </c>
      <c r="AB42" s="26">
        <f t="shared" si="13"/>
        <v>0</v>
      </c>
      <c r="AC42" s="21">
        <f t="shared" si="14"/>
        <v>0</v>
      </c>
      <c r="AD42" s="21">
        <f t="shared" si="15"/>
        <v>0</v>
      </c>
      <c r="AE42" s="21">
        <f t="shared" si="16"/>
        <v>0</v>
      </c>
      <c r="AF42" s="21">
        <f t="shared" si="17"/>
        <v>0</v>
      </c>
      <c r="AG42" s="21">
        <f t="shared" si="18"/>
        <v>0</v>
      </c>
      <c r="AH42" s="21">
        <f t="shared" si="19"/>
        <v>0</v>
      </c>
      <c r="AI42" s="21">
        <f t="shared" si="20"/>
        <v>0</v>
      </c>
      <c r="AJ42" s="21">
        <f t="shared" si="21"/>
        <v>0</v>
      </c>
      <c r="AK42" s="21">
        <f t="shared" si="22"/>
        <v>0</v>
      </c>
      <c r="AL42" s="21">
        <f t="shared" si="23"/>
        <v>0</v>
      </c>
      <c r="AM42" s="23">
        <f t="shared" si="24"/>
        <v>0</v>
      </c>
    </row>
    <row r="43" spans="1:39" x14ac:dyDescent="0.3">
      <c r="A43" s="1" t="s">
        <v>72</v>
      </c>
      <c r="B43" t="s">
        <v>73</v>
      </c>
      <c r="C43" s="20" t="e">
        <f t="shared" si="4"/>
        <v>#REF!</v>
      </c>
      <c r="D43" s="21">
        <f t="shared" si="5"/>
        <v>0</v>
      </c>
      <c r="E43" s="21">
        <f t="shared" si="6"/>
        <v>0</v>
      </c>
      <c r="F43" s="21">
        <f t="shared" si="7"/>
        <v>0</v>
      </c>
      <c r="G43" s="21">
        <f t="shared" si="8"/>
        <v>0</v>
      </c>
      <c r="H43" s="27">
        <f t="shared" si="9"/>
        <v>0</v>
      </c>
      <c r="I43" s="21" t="e">
        <f>Aetna!I43+Anthem!I43+#REF!+Molina!I43+United!I43+Wellcare!I43</f>
        <v>#REF!</v>
      </c>
      <c r="J43" s="21" t="e">
        <f>Aetna!J43+Anthem!J43+#REF!+Molina!J43+United!J43+Wellcare!J43</f>
        <v>#REF!</v>
      </c>
      <c r="K43" s="21" t="e">
        <f>Aetna!K43+Anthem!K43+#REF!+Molina!K43+United!K43+Wellcare!K43</f>
        <v>#REF!</v>
      </c>
      <c r="L43" s="21" t="e">
        <f>Aetna!L43+Anthem!L43+#REF!+Molina!L43+United!L43+Wellcare!L43</f>
        <v>#REF!</v>
      </c>
      <c r="M43" s="21" t="e">
        <f>Aetna!M43+Anthem!M43+#REF!+Molina!M43+United!M43+Wellcare!M43</f>
        <v>#REF!</v>
      </c>
      <c r="N43" s="21" t="e">
        <f>Aetna!N43+Anthem!N43+#REF!+Molina!N43+United!N43+Wellcare!N43</f>
        <v>#REF!</v>
      </c>
      <c r="O43" s="21" t="e">
        <f>Aetna!O43+Anthem!O43+#REF!+Molina!O43+United!O43+Wellcare!O43</f>
        <v>#REF!</v>
      </c>
      <c r="P43" s="21" t="e">
        <f>Aetna!P43+Anthem!P43+#REF!+Molina!P43+United!P43+Wellcare!P43</f>
        <v>#REF!</v>
      </c>
      <c r="Q43" s="21" t="e">
        <f>Aetna!Q43+Anthem!Q43+#REF!+Molina!Q43+United!Q43+Wellcare!Q43</f>
        <v>#REF!</v>
      </c>
      <c r="R43" s="21" t="e">
        <f>Aetna!R43+Anthem!R43+#REF!+Molina!R43+United!R43+Wellcare!R43</f>
        <v>#REF!</v>
      </c>
      <c r="S43" s="21" t="e">
        <f>Aetna!S43+Anthem!S43+#REF!+Molina!S43+United!S43+Wellcare!S43</f>
        <v>#REF!</v>
      </c>
      <c r="T43" s="23" t="e">
        <f>Aetna!U43+Anthem!T43+#REF!+Molina!U43+United!U43+Wellcare!U43</f>
        <v>#REF!</v>
      </c>
      <c r="U43" s="24"/>
      <c r="V43" s="20" t="e">
        <f t="shared" si="10"/>
        <v>#REF!</v>
      </c>
      <c r="W43" s="21">
        <f t="shared" si="11"/>
        <v>0</v>
      </c>
      <c r="X43" s="21">
        <f t="shared" si="0"/>
        <v>0</v>
      </c>
      <c r="Y43" s="21">
        <f t="shared" si="1"/>
        <v>0</v>
      </c>
      <c r="Z43" s="21">
        <f t="shared" si="2"/>
        <v>0</v>
      </c>
      <c r="AA43" s="25">
        <f t="shared" si="12"/>
        <v>0</v>
      </c>
      <c r="AB43" s="26">
        <f t="shared" si="13"/>
        <v>0</v>
      </c>
      <c r="AC43" s="21">
        <f t="shared" si="14"/>
        <v>0</v>
      </c>
      <c r="AD43" s="21">
        <f t="shared" si="15"/>
        <v>0</v>
      </c>
      <c r="AE43" s="21">
        <f t="shared" si="16"/>
        <v>0</v>
      </c>
      <c r="AF43" s="21">
        <f t="shared" si="17"/>
        <v>0</v>
      </c>
      <c r="AG43" s="21">
        <f t="shared" si="18"/>
        <v>0</v>
      </c>
      <c r="AH43" s="21">
        <f t="shared" si="19"/>
        <v>0</v>
      </c>
      <c r="AI43" s="21">
        <f t="shared" si="20"/>
        <v>0</v>
      </c>
      <c r="AJ43" s="21">
        <f t="shared" si="21"/>
        <v>0</v>
      </c>
      <c r="AK43" s="21">
        <f t="shared" si="22"/>
        <v>0</v>
      </c>
      <c r="AL43" s="21">
        <f t="shared" si="23"/>
        <v>0</v>
      </c>
      <c r="AM43" s="23">
        <f t="shared" si="24"/>
        <v>0</v>
      </c>
    </row>
    <row r="44" spans="1:39" x14ac:dyDescent="0.3">
      <c r="A44" s="1" t="s">
        <v>74</v>
      </c>
      <c r="B44" t="s">
        <v>75</v>
      </c>
      <c r="C44" s="20" t="e">
        <f t="shared" si="4"/>
        <v>#REF!</v>
      </c>
      <c r="D44" s="21">
        <f t="shared" si="5"/>
        <v>0</v>
      </c>
      <c r="E44" s="21">
        <f t="shared" si="6"/>
        <v>0</v>
      </c>
      <c r="F44" s="21">
        <f t="shared" si="7"/>
        <v>0</v>
      </c>
      <c r="G44" s="21">
        <f t="shared" si="8"/>
        <v>0</v>
      </c>
      <c r="H44" s="27">
        <f t="shared" si="9"/>
        <v>0</v>
      </c>
      <c r="I44" s="21" t="e">
        <f>Aetna!I44+Anthem!I44+#REF!+Molina!I44+United!I44+Wellcare!I44</f>
        <v>#REF!</v>
      </c>
      <c r="J44" s="21" t="e">
        <f>Aetna!J44+Anthem!J44+#REF!+Molina!J44+United!J44+Wellcare!J44</f>
        <v>#REF!</v>
      </c>
      <c r="K44" s="21" t="e">
        <f>Aetna!K44+Anthem!K44+#REF!+Molina!K44+United!K44+Wellcare!K44</f>
        <v>#REF!</v>
      </c>
      <c r="L44" s="21" t="e">
        <f>Aetna!L44+Anthem!L44+#REF!+Molina!L44+United!L44+Wellcare!L44</f>
        <v>#REF!</v>
      </c>
      <c r="M44" s="21" t="e">
        <f>Aetna!M44+Anthem!M44+#REF!+Molina!M44+United!M44+Wellcare!M44</f>
        <v>#REF!</v>
      </c>
      <c r="N44" s="21" t="e">
        <f>Aetna!N44+Anthem!N44+#REF!+Molina!N44+United!N44+Wellcare!N44</f>
        <v>#REF!</v>
      </c>
      <c r="O44" s="21" t="e">
        <f>Aetna!O44+Anthem!O44+#REF!+Molina!O44+United!O44+Wellcare!O44</f>
        <v>#REF!</v>
      </c>
      <c r="P44" s="21" t="e">
        <f>Aetna!P44+Anthem!P44+#REF!+Molina!P44+United!P44+Wellcare!P44</f>
        <v>#REF!</v>
      </c>
      <c r="Q44" s="21" t="e">
        <f>Aetna!Q44+Anthem!Q44+#REF!+Molina!Q44+United!Q44+Wellcare!Q44</f>
        <v>#REF!</v>
      </c>
      <c r="R44" s="21" t="e">
        <f>Aetna!R44+Anthem!R44+#REF!+Molina!R44+United!R44+Wellcare!R44</f>
        <v>#REF!</v>
      </c>
      <c r="S44" s="21" t="e">
        <f>Aetna!S44+Anthem!S44+#REF!+Molina!S44+United!S44+Wellcare!S44</f>
        <v>#REF!</v>
      </c>
      <c r="T44" s="23" t="e">
        <f>Aetna!U44+Anthem!T44+#REF!+Molina!U44+United!U44+Wellcare!U44</f>
        <v>#REF!</v>
      </c>
      <c r="U44" s="24"/>
      <c r="V44" s="20" t="e">
        <f t="shared" si="10"/>
        <v>#REF!</v>
      </c>
      <c r="W44" s="21">
        <f t="shared" si="11"/>
        <v>0</v>
      </c>
      <c r="X44" s="21">
        <f t="shared" si="0"/>
        <v>0</v>
      </c>
      <c r="Y44" s="21">
        <f t="shared" si="1"/>
        <v>0</v>
      </c>
      <c r="Z44" s="21">
        <f t="shared" si="2"/>
        <v>0</v>
      </c>
      <c r="AA44" s="25">
        <f t="shared" si="12"/>
        <v>0</v>
      </c>
      <c r="AB44" s="26">
        <f t="shared" si="13"/>
        <v>0</v>
      </c>
      <c r="AC44" s="21">
        <f t="shared" si="14"/>
        <v>0</v>
      </c>
      <c r="AD44" s="21">
        <f t="shared" si="15"/>
        <v>0</v>
      </c>
      <c r="AE44" s="21">
        <f t="shared" si="16"/>
        <v>0</v>
      </c>
      <c r="AF44" s="21">
        <f t="shared" si="17"/>
        <v>0</v>
      </c>
      <c r="AG44" s="21">
        <f t="shared" si="18"/>
        <v>0</v>
      </c>
      <c r="AH44" s="21">
        <f t="shared" si="19"/>
        <v>0</v>
      </c>
      <c r="AI44" s="21">
        <f t="shared" si="20"/>
        <v>0</v>
      </c>
      <c r="AJ44" s="21">
        <f t="shared" si="21"/>
        <v>0</v>
      </c>
      <c r="AK44" s="21">
        <f t="shared" si="22"/>
        <v>0</v>
      </c>
      <c r="AL44" s="21">
        <f t="shared" si="23"/>
        <v>0</v>
      </c>
      <c r="AM44" s="23">
        <f t="shared" si="24"/>
        <v>0</v>
      </c>
    </row>
    <row r="45" spans="1:39" x14ac:dyDescent="0.3">
      <c r="A45" s="1" t="s">
        <v>76</v>
      </c>
      <c r="B45" t="s">
        <v>77</v>
      </c>
      <c r="C45" s="20" t="e">
        <f t="shared" si="4"/>
        <v>#REF!</v>
      </c>
      <c r="D45" s="21">
        <f t="shared" si="5"/>
        <v>0</v>
      </c>
      <c r="E45" s="21">
        <f t="shared" si="6"/>
        <v>0</v>
      </c>
      <c r="F45" s="21">
        <f t="shared" si="7"/>
        <v>0</v>
      </c>
      <c r="G45" s="21">
        <f t="shared" si="8"/>
        <v>0</v>
      </c>
      <c r="H45" s="27">
        <f t="shared" si="9"/>
        <v>0</v>
      </c>
      <c r="I45" s="21" t="e">
        <f>Aetna!I45+Anthem!I45+#REF!+Molina!I45+United!I45+Wellcare!I45</f>
        <v>#REF!</v>
      </c>
      <c r="J45" s="21" t="e">
        <f>Aetna!J45+Anthem!J45+#REF!+Molina!J45+United!J45+Wellcare!J45</f>
        <v>#REF!</v>
      </c>
      <c r="K45" s="21" t="e">
        <f>Aetna!K45+Anthem!K45+#REF!+Molina!K45+United!K45+Wellcare!K45</f>
        <v>#REF!</v>
      </c>
      <c r="L45" s="21" t="e">
        <f>Aetna!L45+Anthem!L45+#REF!+Molina!L45+United!L45+Wellcare!L45</f>
        <v>#REF!</v>
      </c>
      <c r="M45" s="21" t="e">
        <f>Aetna!M45+Anthem!M45+#REF!+Molina!M45+United!M45+Wellcare!M45</f>
        <v>#REF!</v>
      </c>
      <c r="N45" s="21" t="e">
        <f>Aetna!N45+Anthem!N45+#REF!+Molina!N45+United!N45+Wellcare!N45</f>
        <v>#REF!</v>
      </c>
      <c r="O45" s="21" t="e">
        <f>Aetna!O45+Anthem!O45+#REF!+Molina!O45+United!O45+Wellcare!O45</f>
        <v>#REF!</v>
      </c>
      <c r="P45" s="21" t="e">
        <f>Aetna!P45+Anthem!P45+#REF!+Molina!P45+United!P45+Wellcare!P45</f>
        <v>#REF!</v>
      </c>
      <c r="Q45" s="21" t="e">
        <f>Aetna!Q45+Anthem!Q45+#REF!+Molina!Q45+United!Q45+Wellcare!Q45</f>
        <v>#REF!</v>
      </c>
      <c r="R45" s="21" t="e">
        <f>Aetna!R45+Anthem!R45+#REF!+Molina!R45+United!R45+Wellcare!R45</f>
        <v>#REF!</v>
      </c>
      <c r="S45" s="21" t="e">
        <f>Aetna!S45+Anthem!S45+#REF!+Molina!S45+United!S45+Wellcare!S45</f>
        <v>#REF!</v>
      </c>
      <c r="T45" s="23" t="e">
        <f>Aetna!U45+Anthem!T45+#REF!+Molina!U45+United!U45+Wellcare!U45</f>
        <v>#REF!</v>
      </c>
      <c r="U45" s="24"/>
      <c r="V45" s="20" t="e">
        <f t="shared" si="10"/>
        <v>#REF!</v>
      </c>
      <c r="W45" s="21">
        <f t="shared" si="11"/>
        <v>0</v>
      </c>
      <c r="X45" s="21">
        <f t="shared" si="0"/>
        <v>0</v>
      </c>
      <c r="Y45" s="21">
        <f t="shared" si="1"/>
        <v>0</v>
      </c>
      <c r="Z45" s="21">
        <f t="shared" si="2"/>
        <v>0</v>
      </c>
      <c r="AA45" s="25">
        <f t="shared" si="12"/>
        <v>0</v>
      </c>
      <c r="AB45" s="26">
        <f t="shared" si="13"/>
        <v>0</v>
      </c>
      <c r="AC45" s="21">
        <f t="shared" si="14"/>
        <v>0</v>
      </c>
      <c r="AD45" s="21">
        <f t="shared" si="15"/>
        <v>0</v>
      </c>
      <c r="AE45" s="21">
        <f t="shared" si="16"/>
        <v>0</v>
      </c>
      <c r="AF45" s="21">
        <f t="shared" si="17"/>
        <v>0</v>
      </c>
      <c r="AG45" s="21">
        <f t="shared" si="18"/>
        <v>0</v>
      </c>
      <c r="AH45" s="21">
        <f t="shared" si="19"/>
        <v>0</v>
      </c>
      <c r="AI45" s="21">
        <f t="shared" si="20"/>
        <v>0</v>
      </c>
      <c r="AJ45" s="21">
        <f t="shared" si="21"/>
        <v>0</v>
      </c>
      <c r="AK45" s="21">
        <f t="shared" si="22"/>
        <v>0</v>
      </c>
      <c r="AL45" s="21">
        <f t="shared" si="23"/>
        <v>0</v>
      </c>
      <c r="AM45" s="23">
        <f t="shared" si="24"/>
        <v>0</v>
      </c>
    </row>
    <row r="46" spans="1:39" x14ac:dyDescent="0.3">
      <c r="A46" s="1" t="s">
        <v>78</v>
      </c>
      <c r="B46" t="s">
        <v>79</v>
      </c>
      <c r="C46" s="20" t="e">
        <f t="shared" si="4"/>
        <v>#REF!</v>
      </c>
      <c r="D46" s="21">
        <f t="shared" si="5"/>
        <v>0</v>
      </c>
      <c r="E46" s="21">
        <f t="shared" si="6"/>
        <v>0</v>
      </c>
      <c r="F46" s="21">
        <f t="shared" si="7"/>
        <v>0</v>
      </c>
      <c r="G46" s="21">
        <f t="shared" si="8"/>
        <v>0</v>
      </c>
      <c r="H46" s="27">
        <f t="shared" si="9"/>
        <v>0</v>
      </c>
      <c r="I46" s="21" t="e">
        <f>Aetna!I46+Anthem!I46+#REF!+Molina!I46+United!I46+Wellcare!I46</f>
        <v>#REF!</v>
      </c>
      <c r="J46" s="21" t="e">
        <f>Aetna!J46+Anthem!J46+#REF!+Molina!J46+United!J46+Wellcare!J46</f>
        <v>#REF!</v>
      </c>
      <c r="K46" s="21" t="e">
        <f>Aetna!K46+Anthem!K46+#REF!+Molina!K46+United!K46+Wellcare!K46</f>
        <v>#REF!</v>
      </c>
      <c r="L46" s="21" t="e">
        <f>Aetna!L46+Anthem!L46+#REF!+Molina!L46+United!L46+Wellcare!L46</f>
        <v>#REF!</v>
      </c>
      <c r="M46" s="21" t="e">
        <f>Aetna!M46+Anthem!M46+#REF!+Molina!M46+United!M46+Wellcare!M46</f>
        <v>#REF!</v>
      </c>
      <c r="N46" s="21" t="e">
        <f>Aetna!N46+Anthem!N46+#REF!+Molina!N46+United!N46+Wellcare!N46</f>
        <v>#REF!</v>
      </c>
      <c r="O46" s="21" t="e">
        <f>Aetna!O46+Anthem!O46+#REF!+Molina!O46+United!O46+Wellcare!O46</f>
        <v>#REF!</v>
      </c>
      <c r="P46" s="21" t="e">
        <f>Aetna!P46+Anthem!P46+#REF!+Molina!P46+United!P46+Wellcare!P46</f>
        <v>#REF!</v>
      </c>
      <c r="Q46" s="21" t="e">
        <f>Aetna!Q46+Anthem!Q46+#REF!+Molina!Q46+United!Q46+Wellcare!Q46</f>
        <v>#REF!</v>
      </c>
      <c r="R46" s="21" t="e">
        <f>Aetna!R46+Anthem!R46+#REF!+Molina!R46+United!R46+Wellcare!R46</f>
        <v>#REF!</v>
      </c>
      <c r="S46" s="21" t="e">
        <f>Aetna!S46+Anthem!S46+#REF!+Molina!S46+United!S46+Wellcare!S46</f>
        <v>#REF!</v>
      </c>
      <c r="T46" s="23" t="e">
        <f>Aetna!U46+Anthem!T46+#REF!+Molina!U46+United!U46+Wellcare!U46</f>
        <v>#REF!</v>
      </c>
      <c r="U46" s="24"/>
      <c r="V46" s="20" t="e">
        <f t="shared" si="10"/>
        <v>#REF!</v>
      </c>
      <c r="W46" s="21">
        <f t="shared" si="11"/>
        <v>0</v>
      </c>
      <c r="X46" s="21">
        <f t="shared" si="0"/>
        <v>0</v>
      </c>
      <c r="Y46" s="21">
        <f t="shared" si="1"/>
        <v>0</v>
      </c>
      <c r="Z46" s="21">
        <f t="shared" si="2"/>
        <v>0</v>
      </c>
      <c r="AA46" s="25">
        <f t="shared" si="12"/>
        <v>0</v>
      </c>
      <c r="AB46" s="26">
        <f t="shared" si="13"/>
        <v>0</v>
      </c>
      <c r="AC46" s="21">
        <f t="shared" si="14"/>
        <v>0</v>
      </c>
      <c r="AD46" s="21">
        <f t="shared" si="15"/>
        <v>0</v>
      </c>
      <c r="AE46" s="21">
        <f t="shared" si="16"/>
        <v>0</v>
      </c>
      <c r="AF46" s="21">
        <f t="shared" si="17"/>
        <v>0</v>
      </c>
      <c r="AG46" s="21">
        <f t="shared" si="18"/>
        <v>0</v>
      </c>
      <c r="AH46" s="21">
        <f t="shared" si="19"/>
        <v>0</v>
      </c>
      <c r="AI46" s="21">
        <f t="shared" si="20"/>
        <v>0</v>
      </c>
      <c r="AJ46" s="21">
        <f t="shared" si="21"/>
        <v>0</v>
      </c>
      <c r="AK46" s="21">
        <f t="shared" si="22"/>
        <v>0</v>
      </c>
      <c r="AL46" s="21">
        <f t="shared" si="23"/>
        <v>0</v>
      </c>
      <c r="AM46" s="23">
        <f t="shared" si="24"/>
        <v>0</v>
      </c>
    </row>
    <row r="47" spans="1:39" x14ac:dyDescent="0.3">
      <c r="A47" s="1" t="s">
        <v>80</v>
      </c>
      <c r="B47" t="s">
        <v>81</v>
      </c>
      <c r="C47" s="20" t="e">
        <f t="shared" si="4"/>
        <v>#REF!</v>
      </c>
      <c r="D47" s="21">
        <f t="shared" si="5"/>
        <v>0</v>
      </c>
      <c r="E47" s="21">
        <f t="shared" si="6"/>
        <v>0</v>
      </c>
      <c r="F47" s="21">
        <f t="shared" si="7"/>
        <v>0</v>
      </c>
      <c r="G47" s="21">
        <f t="shared" si="8"/>
        <v>0</v>
      </c>
      <c r="H47" s="27">
        <f t="shared" si="9"/>
        <v>0</v>
      </c>
      <c r="I47" s="21" t="e">
        <f>Aetna!I47+Anthem!I47+#REF!+Molina!I47+United!I47+Wellcare!I47</f>
        <v>#REF!</v>
      </c>
      <c r="J47" s="21" t="e">
        <f>Aetna!J47+Anthem!J47+#REF!+Molina!J47+United!J47+Wellcare!J47</f>
        <v>#REF!</v>
      </c>
      <c r="K47" s="21" t="e">
        <f>Aetna!K47+Anthem!K47+#REF!+Molina!K47+United!K47+Wellcare!K47</f>
        <v>#REF!</v>
      </c>
      <c r="L47" s="21" t="e">
        <f>Aetna!L47+Anthem!L47+#REF!+Molina!L47+United!L47+Wellcare!L47</f>
        <v>#REF!</v>
      </c>
      <c r="M47" s="21" t="e">
        <f>Aetna!M47+Anthem!M47+#REF!+Molina!M47+United!M47+Wellcare!M47</f>
        <v>#REF!</v>
      </c>
      <c r="N47" s="21" t="e">
        <f>Aetna!N47+Anthem!N47+#REF!+Molina!N47+United!N47+Wellcare!N47</f>
        <v>#REF!</v>
      </c>
      <c r="O47" s="21" t="e">
        <f>Aetna!O47+Anthem!O47+#REF!+Molina!O47+United!O47+Wellcare!O47</f>
        <v>#REF!</v>
      </c>
      <c r="P47" s="21" t="e">
        <f>Aetna!P47+Anthem!P47+#REF!+Molina!P47+United!P47+Wellcare!P47</f>
        <v>#REF!</v>
      </c>
      <c r="Q47" s="21" t="e">
        <f>Aetna!Q47+Anthem!Q47+#REF!+Molina!Q47+United!Q47+Wellcare!Q47</f>
        <v>#REF!</v>
      </c>
      <c r="R47" s="21" t="e">
        <f>Aetna!R47+Anthem!R47+#REF!+Molina!R47+United!R47+Wellcare!R47</f>
        <v>#REF!</v>
      </c>
      <c r="S47" s="21" t="e">
        <f>Aetna!S47+Anthem!S47+#REF!+Molina!S47+United!S47+Wellcare!S47</f>
        <v>#REF!</v>
      </c>
      <c r="T47" s="23" t="e">
        <f>Aetna!U47+Anthem!T47+#REF!+Molina!U47+United!U47+Wellcare!U47</f>
        <v>#REF!</v>
      </c>
      <c r="U47" s="24"/>
      <c r="V47" s="20" t="e">
        <f t="shared" si="10"/>
        <v>#REF!</v>
      </c>
      <c r="W47" s="21">
        <f t="shared" si="11"/>
        <v>0</v>
      </c>
      <c r="X47" s="21">
        <f t="shared" si="0"/>
        <v>0</v>
      </c>
      <c r="Y47" s="21">
        <f t="shared" si="1"/>
        <v>0</v>
      </c>
      <c r="Z47" s="21">
        <f t="shared" si="2"/>
        <v>0</v>
      </c>
      <c r="AA47" s="25">
        <f t="shared" si="12"/>
        <v>0</v>
      </c>
      <c r="AB47" s="26">
        <f t="shared" si="13"/>
        <v>0</v>
      </c>
      <c r="AC47" s="21">
        <f t="shared" si="14"/>
        <v>0</v>
      </c>
      <c r="AD47" s="21">
        <f t="shared" si="15"/>
        <v>0</v>
      </c>
      <c r="AE47" s="21">
        <f t="shared" si="16"/>
        <v>0</v>
      </c>
      <c r="AF47" s="21">
        <f t="shared" si="17"/>
        <v>0</v>
      </c>
      <c r="AG47" s="21">
        <f t="shared" si="18"/>
        <v>0</v>
      </c>
      <c r="AH47" s="21">
        <f t="shared" si="19"/>
        <v>0</v>
      </c>
      <c r="AI47" s="21">
        <f t="shared" si="20"/>
        <v>0</v>
      </c>
      <c r="AJ47" s="21">
        <f t="shared" si="21"/>
        <v>0</v>
      </c>
      <c r="AK47" s="21">
        <f t="shared" si="22"/>
        <v>0</v>
      </c>
      <c r="AL47" s="21">
        <f t="shared" si="23"/>
        <v>0</v>
      </c>
      <c r="AM47" s="23">
        <f t="shared" si="24"/>
        <v>0</v>
      </c>
    </row>
    <row r="48" spans="1:39" x14ac:dyDescent="0.3">
      <c r="A48" s="1" t="s">
        <v>82</v>
      </c>
      <c r="B48" t="s">
        <v>83</v>
      </c>
      <c r="C48" s="20" t="e">
        <f t="shared" si="4"/>
        <v>#REF!</v>
      </c>
      <c r="D48" s="21">
        <f t="shared" si="5"/>
        <v>0</v>
      </c>
      <c r="E48" s="21">
        <f t="shared" si="6"/>
        <v>0</v>
      </c>
      <c r="F48" s="21">
        <f t="shared" si="7"/>
        <v>0</v>
      </c>
      <c r="G48" s="21">
        <f t="shared" si="8"/>
        <v>0</v>
      </c>
      <c r="H48" s="27">
        <f t="shared" si="9"/>
        <v>0</v>
      </c>
      <c r="I48" s="21" t="e">
        <f>Aetna!I48+Anthem!I48+#REF!+Molina!I48+United!I48+Wellcare!I48</f>
        <v>#REF!</v>
      </c>
      <c r="J48" s="21" t="e">
        <f>Aetna!J48+Anthem!J48+#REF!+Molina!J48+United!J48+Wellcare!J48</f>
        <v>#REF!</v>
      </c>
      <c r="K48" s="21" t="e">
        <f>Aetna!K48+Anthem!K48+#REF!+Molina!K48+United!K48+Wellcare!K48</f>
        <v>#REF!</v>
      </c>
      <c r="L48" s="21" t="e">
        <f>Aetna!L48+Anthem!L48+#REF!+Molina!L48+United!L48+Wellcare!L48</f>
        <v>#REF!</v>
      </c>
      <c r="M48" s="21" t="e">
        <f>Aetna!M48+Anthem!M48+#REF!+Molina!M48+United!M48+Wellcare!M48</f>
        <v>#REF!</v>
      </c>
      <c r="N48" s="21" t="e">
        <f>Aetna!N48+Anthem!N48+#REF!+Molina!N48+United!N48+Wellcare!N48</f>
        <v>#REF!</v>
      </c>
      <c r="O48" s="21" t="e">
        <f>Aetna!O48+Anthem!O48+#REF!+Molina!O48+United!O48+Wellcare!O48</f>
        <v>#REF!</v>
      </c>
      <c r="P48" s="21" t="e">
        <f>Aetna!P48+Anthem!P48+#REF!+Molina!P48+United!P48+Wellcare!P48</f>
        <v>#REF!</v>
      </c>
      <c r="Q48" s="21" t="e">
        <f>Aetna!Q48+Anthem!Q48+#REF!+Molina!Q48+United!Q48+Wellcare!Q48</f>
        <v>#REF!</v>
      </c>
      <c r="R48" s="21" t="e">
        <f>Aetna!R48+Anthem!R48+#REF!+Molina!R48+United!R48+Wellcare!R48</f>
        <v>#REF!</v>
      </c>
      <c r="S48" s="21" t="e">
        <f>Aetna!S48+Anthem!S48+#REF!+Molina!S48+United!S48+Wellcare!S48</f>
        <v>#REF!</v>
      </c>
      <c r="T48" s="23" t="e">
        <f>Aetna!U48+Anthem!T48+#REF!+Molina!U48+United!U48+Wellcare!U48</f>
        <v>#REF!</v>
      </c>
      <c r="U48" s="24"/>
      <c r="V48" s="20" t="e">
        <f t="shared" si="10"/>
        <v>#REF!</v>
      </c>
      <c r="W48" s="21">
        <f t="shared" si="11"/>
        <v>0</v>
      </c>
      <c r="X48" s="21">
        <f t="shared" si="0"/>
        <v>0</v>
      </c>
      <c r="Y48" s="21">
        <f t="shared" si="1"/>
        <v>0</v>
      </c>
      <c r="Z48" s="21">
        <f t="shared" si="2"/>
        <v>0</v>
      </c>
      <c r="AA48" s="25">
        <f t="shared" si="12"/>
        <v>0</v>
      </c>
      <c r="AB48" s="26">
        <f t="shared" si="13"/>
        <v>0</v>
      </c>
      <c r="AC48" s="21">
        <f t="shared" si="14"/>
        <v>0</v>
      </c>
      <c r="AD48" s="21">
        <f t="shared" si="15"/>
        <v>0</v>
      </c>
      <c r="AE48" s="21">
        <f t="shared" si="16"/>
        <v>0</v>
      </c>
      <c r="AF48" s="21">
        <f t="shared" si="17"/>
        <v>0</v>
      </c>
      <c r="AG48" s="21">
        <f t="shared" si="18"/>
        <v>0</v>
      </c>
      <c r="AH48" s="21">
        <f t="shared" si="19"/>
        <v>0</v>
      </c>
      <c r="AI48" s="21">
        <f t="shared" si="20"/>
        <v>0</v>
      </c>
      <c r="AJ48" s="21">
        <f t="shared" si="21"/>
        <v>0</v>
      </c>
      <c r="AK48" s="21">
        <f t="shared" si="22"/>
        <v>0</v>
      </c>
      <c r="AL48" s="21">
        <f t="shared" si="23"/>
        <v>0</v>
      </c>
      <c r="AM48" s="23">
        <f t="shared" si="24"/>
        <v>0</v>
      </c>
    </row>
    <row r="49" spans="1:39" x14ac:dyDescent="0.3">
      <c r="A49" s="1" t="s">
        <v>84</v>
      </c>
      <c r="B49" t="s">
        <v>85</v>
      </c>
      <c r="C49" s="20" t="e">
        <f t="shared" si="4"/>
        <v>#REF!</v>
      </c>
      <c r="D49" s="21">
        <f t="shared" si="5"/>
        <v>0</v>
      </c>
      <c r="E49" s="21">
        <f t="shared" si="6"/>
        <v>0</v>
      </c>
      <c r="F49" s="21">
        <f t="shared" si="7"/>
        <v>0</v>
      </c>
      <c r="G49" s="21">
        <f t="shared" si="8"/>
        <v>0</v>
      </c>
      <c r="H49" s="27">
        <f t="shared" si="9"/>
        <v>0</v>
      </c>
      <c r="I49" s="21" t="e">
        <f>Aetna!I49+Anthem!I49+#REF!+Molina!I49+United!I49+Wellcare!I49</f>
        <v>#REF!</v>
      </c>
      <c r="J49" s="21" t="e">
        <f>Aetna!J49+Anthem!J49+#REF!+Molina!J49+United!J49+Wellcare!J49</f>
        <v>#REF!</v>
      </c>
      <c r="K49" s="21" t="e">
        <f>Aetna!K49+Anthem!K49+#REF!+Molina!K49+United!K49+Wellcare!K49</f>
        <v>#REF!</v>
      </c>
      <c r="L49" s="21" t="e">
        <f>Aetna!L49+Anthem!L49+#REF!+Molina!L49+United!L49+Wellcare!L49</f>
        <v>#REF!</v>
      </c>
      <c r="M49" s="21" t="e">
        <f>Aetna!M49+Anthem!M49+#REF!+Molina!M49+United!M49+Wellcare!M49</f>
        <v>#REF!</v>
      </c>
      <c r="N49" s="21" t="e">
        <f>Aetna!N49+Anthem!N49+#REF!+Molina!N49+United!N49+Wellcare!N49</f>
        <v>#REF!</v>
      </c>
      <c r="O49" s="21" t="e">
        <f>Aetna!O49+Anthem!O49+#REF!+Molina!O49+United!O49+Wellcare!O49</f>
        <v>#REF!</v>
      </c>
      <c r="P49" s="21" t="e">
        <f>Aetna!P49+Anthem!P49+#REF!+Molina!P49+United!P49+Wellcare!P49</f>
        <v>#REF!</v>
      </c>
      <c r="Q49" s="21" t="e">
        <f>Aetna!Q49+Anthem!Q49+#REF!+Molina!Q49+United!Q49+Wellcare!Q49</f>
        <v>#REF!</v>
      </c>
      <c r="R49" s="21" t="e">
        <f>Aetna!R49+Anthem!R49+#REF!+Molina!R49+United!R49+Wellcare!R49</f>
        <v>#REF!</v>
      </c>
      <c r="S49" s="21" t="e">
        <f>Aetna!S49+Anthem!S49+#REF!+Molina!S49+United!S49+Wellcare!S49</f>
        <v>#REF!</v>
      </c>
      <c r="T49" s="23" t="e">
        <f>Aetna!U49+Anthem!T49+#REF!+Molina!U49+United!U49+Wellcare!U49</f>
        <v>#REF!</v>
      </c>
      <c r="U49" s="24"/>
      <c r="V49" s="20" t="e">
        <f t="shared" si="10"/>
        <v>#REF!</v>
      </c>
      <c r="W49" s="21">
        <f t="shared" si="11"/>
        <v>0</v>
      </c>
      <c r="X49" s="21">
        <f t="shared" si="0"/>
        <v>0</v>
      </c>
      <c r="Y49" s="21">
        <f t="shared" si="1"/>
        <v>0</v>
      </c>
      <c r="Z49" s="21">
        <f t="shared" si="2"/>
        <v>0</v>
      </c>
      <c r="AA49" s="25">
        <f t="shared" si="12"/>
        <v>0</v>
      </c>
      <c r="AB49" s="26">
        <f t="shared" si="13"/>
        <v>0</v>
      </c>
      <c r="AC49" s="21">
        <f t="shared" si="14"/>
        <v>0</v>
      </c>
      <c r="AD49" s="21">
        <f t="shared" si="15"/>
        <v>0</v>
      </c>
      <c r="AE49" s="21">
        <f t="shared" si="16"/>
        <v>0</v>
      </c>
      <c r="AF49" s="21">
        <f t="shared" si="17"/>
        <v>0</v>
      </c>
      <c r="AG49" s="21">
        <f t="shared" si="18"/>
        <v>0</v>
      </c>
      <c r="AH49" s="21">
        <f t="shared" si="19"/>
        <v>0</v>
      </c>
      <c r="AI49" s="21">
        <f t="shared" si="20"/>
        <v>0</v>
      </c>
      <c r="AJ49" s="21">
        <f t="shared" si="21"/>
        <v>0</v>
      </c>
      <c r="AK49" s="21">
        <f t="shared" si="22"/>
        <v>0</v>
      </c>
      <c r="AL49" s="21">
        <f t="shared" si="23"/>
        <v>0</v>
      </c>
      <c r="AM49" s="23">
        <f t="shared" si="24"/>
        <v>0</v>
      </c>
    </row>
    <row r="50" spans="1:39" x14ac:dyDescent="0.3">
      <c r="A50" s="1" t="s">
        <v>86</v>
      </c>
      <c r="B50" t="s">
        <v>87</v>
      </c>
      <c r="C50" s="20" t="e">
        <f t="shared" si="4"/>
        <v>#REF!</v>
      </c>
      <c r="D50" s="21">
        <f t="shared" si="5"/>
        <v>0</v>
      </c>
      <c r="E50" s="21">
        <f t="shared" si="6"/>
        <v>0</v>
      </c>
      <c r="F50" s="21">
        <f t="shared" si="7"/>
        <v>0</v>
      </c>
      <c r="G50" s="21">
        <f t="shared" si="8"/>
        <v>0</v>
      </c>
      <c r="H50" s="27">
        <f t="shared" si="9"/>
        <v>0</v>
      </c>
      <c r="I50" s="21" t="e">
        <f>Aetna!I50+Anthem!I50+#REF!+Molina!I50+United!I50+Wellcare!I50</f>
        <v>#REF!</v>
      </c>
      <c r="J50" s="21" t="e">
        <f>Aetna!J50+Anthem!J50+#REF!+Molina!J50+United!J50+Wellcare!J50</f>
        <v>#REF!</v>
      </c>
      <c r="K50" s="21" t="e">
        <f>Aetna!K50+Anthem!K50+#REF!+Molina!K50+United!K50+Wellcare!K50</f>
        <v>#REF!</v>
      </c>
      <c r="L50" s="21" t="e">
        <f>Aetna!L50+Anthem!L50+#REF!+Molina!L50+United!L50+Wellcare!L50</f>
        <v>#REF!</v>
      </c>
      <c r="M50" s="21" t="e">
        <f>Aetna!M50+Anthem!M50+#REF!+Molina!M50+United!M50+Wellcare!M50</f>
        <v>#REF!</v>
      </c>
      <c r="N50" s="21" t="e">
        <f>Aetna!N50+Anthem!N50+#REF!+Molina!N50+United!N50+Wellcare!N50</f>
        <v>#REF!</v>
      </c>
      <c r="O50" s="21" t="e">
        <f>Aetna!O50+Anthem!O50+#REF!+Molina!O50+United!O50+Wellcare!O50</f>
        <v>#REF!</v>
      </c>
      <c r="P50" s="21" t="e">
        <f>Aetna!P50+Anthem!P50+#REF!+Molina!P50+United!P50+Wellcare!P50</f>
        <v>#REF!</v>
      </c>
      <c r="Q50" s="21" t="e">
        <f>Aetna!Q50+Anthem!Q50+#REF!+Molina!Q50+United!Q50+Wellcare!Q50</f>
        <v>#REF!</v>
      </c>
      <c r="R50" s="21" t="e">
        <f>Aetna!R50+Anthem!R50+#REF!+Molina!R50+United!R50+Wellcare!R50</f>
        <v>#REF!</v>
      </c>
      <c r="S50" s="21" t="e">
        <f>Aetna!S50+Anthem!S50+#REF!+Molina!S50+United!S50+Wellcare!S50</f>
        <v>#REF!</v>
      </c>
      <c r="T50" s="23" t="e">
        <f>Aetna!U50+Anthem!T50+#REF!+Molina!U50+United!U50+Wellcare!U50</f>
        <v>#REF!</v>
      </c>
      <c r="U50" s="24"/>
      <c r="V50" s="20" t="e">
        <f t="shared" si="10"/>
        <v>#REF!</v>
      </c>
      <c r="W50" s="21">
        <f t="shared" si="11"/>
        <v>0</v>
      </c>
      <c r="X50" s="21">
        <f t="shared" si="0"/>
        <v>0</v>
      </c>
      <c r="Y50" s="21">
        <f t="shared" si="1"/>
        <v>0</v>
      </c>
      <c r="Z50" s="21">
        <f t="shared" si="2"/>
        <v>0</v>
      </c>
      <c r="AA50" s="25">
        <f t="shared" si="12"/>
        <v>0</v>
      </c>
      <c r="AB50" s="26">
        <f t="shared" si="13"/>
        <v>0</v>
      </c>
      <c r="AC50" s="21">
        <f t="shared" si="14"/>
        <v>0</v>
      </c>
      <c r="AD50" s="21">
        <f t="shared" si="15"/>
        <v>0</v>
      </c>
      <c r="AE50" s="21">
        <f t="shared" si="16"/>
        <v>0</v>
      </c>
      <c r="AF50" s="21">
        <f t="shared" si="17"/>
        <v>0</v>
      </c>
      <c r="AG50" s="21">
        <f t="shared" si="18"/>
        <v>0</v>
      </c>
      <c r="AH50" s="21">
        <f t="shared" si="19"/>
        <v>0</v>
      </c>
      <c r="AI50" s="21">
        <f t="shared" si="20"/>
        <v>0</v>
      </c>
      <c r="AJ50" s="21">
        <f t="shared" si="21"/>
        <v>0</v>
      </c>
      <c r="AK50" s="21">
        <f t="shared" si="22"/>
        <v>0</v>
      </c>
      <c r="AL50" s="21">
        <f t="shared" si="23"/>
        <v>0</v>
      </c>
      <c r="AM50" s="23">
        <f t="shared" si="24"/>
        <v>0</v>
      </c>
    </row>
    <row r="51" spans="1:39" ht="9.75" customHeight="1" x14ac:dyDescent="0.3">
      <c r="B51"/>
      <c r="C51" s="28"/>
      <c r="D51" s="24"/>
      <c r="E51" s="24"/>
      <c r="F51" s="24"/>
      <c r="G51" s="24"/>
      <c r="H51" s="22"/>
      <c r="I51" s="24"/>
      <c r="J51" s="24"/>
      <c r="K51" s="24"/>
      <c r="L51" s="24"/>
      <c r="M51" s="24"/>
      <c r="N51" s="29"/>
      <c r="O51" s="24"/>
      <c r="P51" s="24"/>
      <c r="Q51" s="24"/>
      <c r="R51" s="24"/>
      <c r="S51" s="24"/>
      <c r="T51" s="30"/>
      <c r="U51" s="24"/>
      <c r="V51" s="28"/>
      <c r="W51" s="24"/>
      <c r="X51" s="24"/>
      <c r="Y51" s="24"/>
      <c r="Z51" s="24"/>
      <c r="AA51" s="25"/>
      <c r="AB51" s="31"/>
      <c r="AC51" s="24"/>
      <c r="AD51" s="24"/>
      <c r="AE51" s="24"/>
      <c r="AF51" s="24"/>
      <c r="AG51" s="29"/>
      <c r="AH51" s="24"/>
      <c r="AI51" s="24"/>
      <c r="AJ51" s="24"/>
      <c r="AK51" s="24"/>
      <c r="AL51" s="24"/>
      <c r="AM51" s="30"/>
    </row>
    <row r="52" spans="1:39" x14ac:dyDescent="0.3">
      <c r="B52" s="13" t="s">
        <v>88</v>
      </c>
      <c r="C52" s="32" t="e">
        <f>SUM(C17:C51)</f>
        <v>#REF!</v>
      </c>
      <c r="D52" s="33">
        <f>SUM(D17:D51)</f>
        <v>0</v>
      </c>
      <c r="E52" s="33">
        <f>SUM(E17:E51)</f>
        <v>0</v>
      </c>
      <c r="F52" s="33">
        <f>SUM(F17:F51)</f>
        <v>0</v>
      </c>
      <c r="G52" s="33">
        <f>SUM(G17:G51)</f>
        <v>0</v>
      </c>
      <c r="H52" s="34">
        <f>IFERROR((G52-F52)/F52,0)</f>
        <v>0</v>
      </c>
      <c r="I52" s="33" t="e">
        <f t="shared" ref="I52:T52" si="25">SUM(I17:I51)</f>
        <v>#REF!</v>
      </c>
      <c r="J52" s="33" t="e">
        <f t="shared" si="25"/>
        <v>#REF!</v>
      </c>
      <c r="K52" s="33" t="e">
        <f t="shared" si="25"/>
        <v>#REF!</v>
      </c>
      <c r="L52" s="33" t="e">
        <f t="shared" si="25"/>
        <v>#REF!</v>
      </c>
      <c r="M52" s="33" t="e">
        <f t="shared" si="25"/>
        <v>#REF!</v>
      </c>
      <c r="N52" s="33" t="e">
        <f t="shared" si="25"/>
        <v>#REF!</v>
      </c>
      <c r="O52" s="33" t="e">
        <f t="shared" si="25"/>
        <v>#REF!</v>
      </c>
      <c r="P52" s="33" t="e">
        <f t="shared" si="25"/>
        <v>#REF!</v>
      </c>
      <c r="Q52" s="33" t="e">
        <f t="shared" si="25"/>
        <v>#REF!</v>
      </c>
      <c r="R52" s="33" t="e">
        <f t="shared" si="25"/>
        <v>#REF!</v>
      </c>
      <c r="S52" s="33" t="e">
        <f t="shared" si="25"/>
        <v>#REF!</v>
      </c>
      <c r="T52" s="35" t="e">
        <f t="shared" si="25"/>
        <v>#REF!</v>
      </c>
      <c r="U52" s="24"/>
      <c r="V52" s="32">
        <f>IFERROR(AVERAGE($I52:$T52),0)</f>
        <v>0</v>
      </c>
      <c r="W52" s="33">
        <f t="shared" si="11"/>
        <v>0</v>
      </c>
      <c r="X52" s="33">
        <f>IFERROR(AVERAGE($L52:$N52),0)</f>
        <v>0</v>
      </c>
      <c r="Y52" s="33">
        <f>IFERROR(AVERAGE($O52:$Q52),0)</f>
        <v>0</v>
      </c>
      <c r="Z52" s="33">
        <f>IFERROR(AVERAGE($R52:$T52),0)</f>
        <v>0</v>
      </c>
      <c r="AA52" s="34">
        <f>IFERROR((Z52-Y52)/Y52,0)</f>
        <v>0</v>
      </c>
      <c r="AB52" s="33">
        <f t="shared" ref="AB52:AM52" si="26">IFERROR(I52/I$14,0)</f>
        <v>0</v>
      </c>
      <c r="AC52" s="33">
        <f t="shared" si="26"/>
        <v>0</v>
      </c>
      <c r="AD52" s="33">
        <f t="shared" si="26"/>
        <v>0</v>
      </c>
      <c r="AE52" s="33">
        <f t="shared" si="26"/>
        <v>0</v>
      </c>
      <c r="AF52" s="33">
        <f t="shared" si="26"/>
        <v>0</v>
      </c>
      <c r="AG52" s="33">
        <f t="shared" si="26"/>
        <v>0</v>
      </c>
      <c r="AH52" s="33">
        <f t="shared" si="26"/>
        <v>0</v>
      </c>
      <c r="AI52" s="33">
        <f t="shared" si="26"/>
        <v>0</v>
      </c>
      <c r="AJ52" s="33">
        <f t="shared" si="26"/>
        <v>0</v>
      </c>
      <c r="AK52" s="33">
        <f t="shared" si="26"/>
        <v>0</v>
      </c>
      <c r="AL52" s="33">
        <f t="shared" si="26"/>
        <v>0</v>
      </c>
      <c r="AM52" s="35">
        <f t="shared" si="26"/>
        <v>0</v>
      </c>
    </row>
    <row r="53" spans="1:39" ht="9" customHeight="1" x14ac:dyDescent="0.3">
      <c r="B53" s="36"/>
      <c r="C53" s="28"/>
      <c r="D53" s="24"/>
      <c r="E53" s="24"/>
      <c r="F53" s="24"/>
      <c r="G53" s="24"/>
      <c r="H53" s="22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30"/>
      <c r="U53" s="24"/>
      <c r="V53" s="28"/>
      <c r="W53" s="24"/>
      <c r="X53" s="24"/>
      <c r="Y53" s="24"/>
      <c r="Z53" s="24"/>
      <c r="AA53" s="25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30"/>
    </row>
    <row r="54" spans="1:39" x14ac:dyDescent="0.3">
      <c r="A54" s="1" t="s">
        <v>89</v>
      </c>
      <c r="B54" t="s">
        <v>90</v>
      </c>
      <c r="C54" s="20" t="e">
        <f t="shared" ref="C54:C85" si="27">AVERAGE(I54:T54)</f>
        <v>#REF!</v>
      </c>
      <c r="D54" s="21">
        <f t="shared" si="5"/>
        <v>0</v>
      </c>
      <c r="E54" s="21">
        <f t="shared" si="6"/>
        <v>0</v>
      </c>
      <c r="F54" s="21">
        <f t="shared" si="7"/>
        <v>0</v>
      </c>
      <c r="G54" s="21">
        <f t="shared" si="8"/>
        <v>0</v>
      </c>
      <c r="H54" s="22">
        <f t="shared" ref="H54:H85" si="28">IFERROR((G54-F54)/F54,0)</f>
        <v>0</v>
      </c>
      <c r="I54" s="21" t="e">
        <f>Aetna!I54+Anthem!I54+#REF!+Molina!I54+United!I54+Wellcare!I54</f>
        <v>#REF!</v>
      </c>
      <c r="J54" s="21" t="e">
        <f>Aetna!J54+Anthem!J54+#REF!+Molina!J54+United!J54+Wellcare!J54</f>
        <v>#REF!</v>
      </c>
      <c r="K54" s="21" t="e">
        <f>Aetna!K54+Anthem!K54+#REF!+Molina!K54+United!K54+Wellcare!K54</f>
        <v>#REF!</v>
      </c>
      <c r="L54" s="21" t="e">
        <f>Aetna!L54+Anthem!L54+#REF!+Molina!L54+United!L54+Wellcare!L54</f>
        <v>#REF!</v>
      </c>
      <c r="M54" s="21" t="e">
        <f>Aetna!M54+Anthem!M54+#REF!+Molina!M54+United!M54+Wellcare!M54</f>
        <v>#REF!</v>
      </c>
      <c r="N54" s="21" t="e">
        <f>Aetna!N54+Anthem!N54+#REF!+Molina!N54+United!N54+Wellcare!N54</f>
        <v>#REF!</v>
      </c>
      <c r="O54" s="21" t="e">
        <f>Aetna!O54+Anthem!O54+#REF!+Molina!O54+United!O54+Wellcare!O54</f>
        <v>#REF!</v>
      </c>
      <c r="P54" s="21" t="e">
        <f>Aetna!P54+Anthem!P54+#REF!+Molina!P54+United!P54+Wellcare!P54</f>
        <v>#REF!</v>
      </c>
      <c r="Q54" s="21" t="e">
        <f>Aetna!Q54+Anthem!Q54+#REF!+Molina!Q54+United!Q54+Wellcare!Q54</f>
        <v>#REF!</v>
      </c>
      <c r="R54" s="21" t="e">
        <f>Aetna!R54+Anthem!R54+#REF!+Molina!R54+United!R54+Wellcare!R54</f>
        <v>#REF!</v>
      </c>
      <c r="S54" s="21" t="e">
        <f>Aetna!S54+Anthem!S54+#REF!+Molina!S54+United!S54+Wellcare!S54</f>
        <v>#REF!</v>
      </c>
      <c r="T54" s="23" t="e">
        <f>Aetna!U54+Anthem!T54+#REF!+Molina!U54+United!U54+Wellcare!U54</f>
        <v>#REF!</v>
      </c>
      <c r="U54" s="24"/>
      <c r="V54" s="20" t="e">
        <f t="shared" ref="V54:V85" si="29">AVERAGE(I54:T54)</f>
        <v>#REF!</v>
      </c>
      <c r="W54" s="21">
        <f t="shared" si="11"/>
        <v>0</v>
      </c>
      <c r="X54" s="21">
        <f t="shared" ref="X54:X85" si="30">IFERROR(AVERAGE($L54:$N54),0)</f>
        <v>0</v>
      </c>
      <c r="Y54" s="21">
        <f t="shared" ref="Y54:Y85" si="31">IFERROR(AVERAGE($O54:$Q54),0)</f>
        <v>0</v>
      </c>
      <c r="Z54" s="21">
        <f t="shared" ref="Z54:Z87" si="32">IFERROR(AVERAGE($R54:$T54),0)</f>
        <v>0</v>
      </c>
      <c r="AA54" s="25">
        <f t="shared" ref="AA54:AA85" si="33">IFERROR((Z54-Y54)/Y54,0)</f>
        <v>0</v>
      </c>
      <c r="AB54" s="26">
        <f t="shared" ref="AB54:AB85" si="34">IFERROR(I54/I$14,0)</f>
        <v>0</v>
      </c>
      <c r="AC54" s="21">
        <f t="shared" ref="AC54:AC85" si="35">IFERROR(J54/J$14,0)</f>
        <v>0</v>
      </c>
      <c r="AD54" s="21">
        <f t="shared" ref="AD54:AD85" si="36">IFERROR(K54/K$14,0)</f>
        <v>0</v>
      </c>
      <c r="AE54" s="21">
        <f t="shared" ref="AE54:AE85" si="37">IFERROR(L54/L$14,0)</f>
        <v>0</v>
      </c>
      <c r="AF54" s="21">
        <f t="shared" ref="AF54:AF85" si="38">IFERROR(M54/M$14,0)</f>
        <v>0</v>
      </c>
      <c r="AG54" s="21">
        <f t="shared" ref="AG54:AG85" si="39">IFERROR(N54/N$14,0)</f>
        <v>0</v>
      </c>
      <c r="AH54" s="21">
        <f t="shared" ref="AH54:AH85" si="40">IFERROR(O54/O$14,0)</f>
        <v>0</v>
      </c>
      <c r="AI54" s="21">
        <f t="shared" ref="AI54:AI85" si="41">IFERROR(P54/P$14,0)</f>
        <v>0</v>
      </c>
      <c r="AJ54" s="21">
        <f t="shared" ref="AJ54:AJ85" si="42">IFERROR(Q54/Q$14,0)</f>
        <v>0</v>
      </c>
      <c r="AK54" s="21">
        <f t="shared" ref="AK54:AK85" si="43">IFERROR(R54/R$14,0)</f>
        <v>0</v>
      </c>
      <c r="AL54" s="21">
        <f t="shared" ref="AL54:AL85" si="44">IFERROR(S54/S$14,0)</f>
        <v>0</v>
      </c>
      <c r="AM54" s="23">
        <f t="shared" ref="AM54:AM85" si="45">IFERROR(T54/T$14,0)</f>
        <v>0</v>
      </c>
    </row>
    <row r="55" spans="1:39" x14ac:dyDescent="0.3">
      <c r="A55" s="1" t="s">
        <v>91</v>
      </c>
      <c r="B55" t="s">
        <v>92</v>
      </c>
      <c r="C55" s="20" t="e">
        <f t="shared" si="27"/>
        <v>#REF!</v>
      </c>
      <c r="D55" s="21">
        <f t="shared" si="5"/>
        <v>0</v>
      </c>
      <c r="E55" s="21">
        <f t="shared" si="6"/>
        <v>0</v>
      </c>
      <c r="F55" s="21">
        <f t="shared" si="7"/>
        <v>0</v>
      </c>
      <c r="G55" s="21">
        <f t="shared" si="8"/>
        <v>0</v>
      </c>
      <c r="H55" s="22">
        <f t="shared" si="28"/>
        <v>0</v>
      </c>
      <c r="I55" s="21" t="e">
        <f>Aetna!I55+Anthem!I55+#REF!+Molina!I55+United!I55+Wellcare!I55</f>
        <v>#REF!</v>
      </c>
      <c r="J55" s="21" t="e">
        <f>Aetna!J55+Anthem!J55+#REF!+Molina!J55+United!J55+Wellcare!J55</f>
        <v>#REF!</v>
      </c>
      <c r="K55" s="21" t="e">
        <f>Aetna!K55+Anthem!K55+#REF!+Molina!K55+United!K55+Wellcare!K55</f>
        <v>#REF!</v>
      </c>
      <c r="L55" s="21" t="e">
        <f>Aetna!L55+Anthem!L55+#REF!+Molina!L55+United!L55+Wellcare!L55</f>
        <v>#REF!</v>
      </c>
      <c r="M55" s="21" t="e">
        <f>Aetna!M55+Anthem!M55+#REF!+Molina!M55+United!M55+Wellcare!M55</f>
        <v>#REF!</v>
      </c>
      <c r="N55" s="21" t="e">
        <f>Aetna!N55+Anthem!N55+#REF!+Molina!N55+United!N55+Wellcare!N55</f>
        <v>#REF!</v>
      </c>
      <c r="O55" s="21" t="e">
        <f>Aetna!O55+Anthem!O55+#REF!+Molina!O55+United!O55+Wellcare!O55</f>
        <v>#REF!</v>
      </c>
      <c r="P55" s="21" t="e">
        <f>Aetna!P55+Anthem!P55+#REF!+Molina!P55+United!P55+Wellcare!P55</f>
        <v>#REF!</v>
      </c>
      <c r="Q55" s="21" t="e">
        <f>Aetna!Q55+Anthem!Q55+#REF!+Molina!Q55+United!Q55+Wellcare!Q55</f>
        <v>#REF!</v>
      </c>
      <c r="R55" s="21" t="e">
        <f>Aetna!R55+Anthem!R55+#REF!+Molina!R55+United!R55+Wellcare!R55</f>
        <v>#REF!</v>
      </c>
      <c r="S55" s="21" t="e">
        <f>Aetna!S55+Anthem!S55+#REF!+Molina!S55+United!S55+Wellcare!S55</f>
        <v>#REF!</v>
      </c>
      <c r="T55" s="23" t="e">
        <f>Aetna!U55+Anthem!T55+#REF!+Molina!U55+United!U55+Wellcare!U55</f>
        <v>#REF!</v>
      </c>
      <c r="U55" s="24"/>
      <c r="V55" s="20" t="e">
        <f t="shared" si="29"/>
        <v>#REF!</v>
      </c>
      <c r="W55" s="21">
        <f t="shared" si="11"/>
        <v>0</v>
      </c>
      <c r="X55" s="21">
        <f t="shared" si="30"/>
        <v>0</v>
      </c>
      <c r="Y55" s="21">
        <f t="shared" si="31"/>
        <v>0</v>
      </c>
      <c r="Z55" s="21">
        <f t="shared" si="32"/>
        <v>0</v>
      </c>
      <c r="AA55" s="25">
        <f t="shared" si="33"/>
        <v>0</v>
      </c>
      <c r="AB55" s="26">
        <f t="shared" si="34"/>
        <v>0</v>
      </c>
      <c r="AC55" s="21">
        <f t="shared" si="35"/>
        <v>0</v>
      </c>
      <c r="AD55" s="21">
        <f t="shared" si="36"/>
        <v>0</v>
      </c>
      <c r="AE55" s="21">
        <f t="shared" si="37"/>
        <v>0</v>
      </c>
      <c r="AF55" s="21">
        <f t="shared" si="38"/>
        <v>0</v>
      </c>
      <c r="AG55" s="21">
        <f t="shared" si="39"/>
        <v>0</v>
      </c>
      <c r="AH55" s="21">
        <f t="shared" si="40"/>
        <v>0</v>
      </c>
      <c r="AI55" s="21">
        <f t="shared" si="41"/>
        <v>0</v>
      </c>
      <c r="AJ55" s="21">
        <f t="shared" si="42"/>
        <v>0</v>
      </c>
      <c r="AK55" s="21">
        <f t="shared" si="43"/>
        <v>0</v>
      </c>
      <c r="AL55" s="21">
        <f t="shared" si="44"/>
        <v>0</v>
      </c>
      <c r="AM55" s="23">
        <f t="shared" si="45"/>
        <v>0</v>
      </c>
    </row>
    <row r="56" spans="1:39" x14ac:dyDescent="0.3">
      <c r="A56" s="1" t="s">
        <v>93</v>
      </c>
      <c r="B56" t="s">
        <v>94</v>
      </c>
      <c r="C56" s="20" t="e">
        <f t="shared" si="27"/>
        <v>#REF!</v>
      </c>
      <c r="D56" s="21">
        <f t="shared" si="5"/>
        <v>0</v>
      </c>
      <c r="E56" s="21">
        <f t="shared" si="6"/>
        <v>0</v>
      </c>
      <c r="F56" s="21">
        <f t="shared" si="7"/>
        <v>0</v>
      </c>
      <c r="G56" s="21">
        <f t="shared" si="8"/>
        <v>0</v>
      </c>
      <c r="H56" s="22">
        <f t="shared" si="28"/>
        <v>0</v>
      </c>
      <c r="I56" s="21" t="e">
        <f>Aetna!I56+Anthem!I56+#REF!+Molina!I56+United!I56+Wellcare!I56</f>
        <v>#REF!</v>
      </c>
      <c r="J56" s="21" t="e">
        <f>Aetna!J56+Anthem!J56+#REF!+Molina!J56+United!J56+Wellcare!J56</f>
        <v>#REF!</v>
      </c>
      <c r="K56" s="21" t="e">
        <f>Aetna!K56+Anthem!K56+#REF!+Molina!K56+United!K56+Wellcare!K56</f>
        <v>#REF!</v>
      </c>
      <c r="L56" s="21" t="e">
        <f>Aetna!L56+Anthem!L56+#REF!+Molina!L56+United!L56+Wellcare!L56</f>
        <v>#REF!</v>
      </c>
      <c r="M56" s="21" t="e">
        <f>Aetna!M56+Anthem!M56+#REF!+Molina!M56+United!M56+Wellcare!M56</f>
        <v>#REF!</v>
      </c>
      <c r="N56" s="21" t="e">
        <f>Aetna!N56+Anthem!N56+#REF!+Molina!N56+United!N56+Wellcare!N56</f>
        <v>#REF!</v>
      </c>
      <c r="O56" s="21" t="e">
        <f>Aetna!O56+Anthem!O56+#REF!+Molina!O56+United!O56+Wellcare!O56</f>
        <v>#REF!</v>
      </c>
      <c r="P56" s="21" t="e">
        <f>Aetna!P56+Anthem!P56+#REF!+Molina!P56+United!P56+Wellcare!P56</f>
        <v>#REF!</v>
      </c>
      <c r="Q56" s="21" t="e">
        <f>Aetna!Q56+Anthem!Q56+#REF!+Molina!Q56+United!Q56+Wellcare!Q56</f>
        <v>#REF!</v>
      </c>
      <c r="R56" s="21" t="e">
        <f>Aetna!R56+Anthem!R56+#REF!+Molina!R56+United!R56+Wellcare!R56</f>
        <v>#REF!</v>
      </c>
      <c r="S56" s="21" t="e">
        <f>Aetna!S56+Anthem!S56+#REF!+Molina!S56+United!S56+Wellcare!S56</f>
        <v>#REF!</v>
      </c>
      <c r="T56" s="23" t="e">
        <f>Aetna!U56+Anthem!T56+#REF!+Molina!U56+United!U56+Wellcare!U56</f>
        <v>#REF!</v>
      </c>
      <c r="U56" s="24"/>
      <c r="V56" s="20" t="e">
        <f t="shared" si="29"/>
        <v>#REF!</v>
      </c>
      <c r="W56" s="21">
        <f t="shared" si="11"/>
        <v>0</v>
      </c>
      <c r="X56" s="21">
        <f t="shared" si="30"/>
        <v>0</v>
      </c>
      <c r="Y56" s="21">
        <f t="shared" si="31"/>
        <v>0</v>
      </c>
      <c r="Z56" s="21">
        <f t="shared" si="32"/>
        <v>0</v>
      </c>
      <c r="AA56" s="25">
        <f>IFERROR((Z56-Y56)/Y56,0)</f>
        <v>0</v>
      </c>
      <c r="AB56" s="26">
        <f t="shared" si="34"/>
        <v>0</v>
      </c>
      <c r="AC56" s="21">
        <f t="shared" si="35"/>
        <v>0</v>
      </c>
      <c r="AD56" s="21">
        <f t="shared" si="36"/>
        <v>0</v>
      </c>
      <c r="AE56" s="21">
        <f t="shared" si="37"/>
        <v>0</v>
      </c>
      <c r="AF56" s="21">
        <f t="shared" si="38"/>
        <v>0</v>
      </c>
      <c r="AG56" s="21">
        <f t="shared" si="39"/>
        <v>0</v>
      </c>
      <c r="AH56" s="21">
        <f t="shared" si="40"/>
        <v>0</v>
      </c>
      <c r="AI56" s="21">
        <f t="shared" si="41"/>
        <v>0</v>
      </c>
      <c r="AJ56" s="21">
        <f t="shared" si="42"/>
        <v>0</v>
      </c>
      <c r="AK56" s="21">
        <f t="shared" si="43"/>
        <v>0</v>
      </c>
      <c r="AL56" s="21">
        <f t="shared" si="44"/>
        <v>0</v>
      </c>
      <c r="AM56" s="23">
        <f t="shared" si="45"/>
        <v>0</v>
      </c>
    </row>
    <row r="57" spans="1:39" x14ac:dyDescent="0.3">
      <c r="A57" s="1" t="s">
        <v>95</v>
      </c>
      <c r="B57" t="s">
        <v>96</v>
      </c>
      <c r="C57" s="20" t="e">
        <f t="shared" si="27"/>
        <v>#REF!</v>
      </c>
      <c r="D57" s="21">
        <f t="shared" si="5"/>
        <v>0</v>
      </c>
      <c r="E57" s="21">
        <f t="shared" si="6"/>
        <v>0</v>
      </c>
      <c r="F57" s="21">
        <f t="shared" si="7"/>
        <v>0</v>
      </c>
      <c r="G57" s="21">
        <f t="shared" si="8"/>
        <v>0</v>
      </c>
      <c r="H57" s="22">
        <f t="shared" si="28"/>
        <v>0</v>
      </c>
      <c r="I57" s="21" t="e">
        <f>Aetna!I57+Anthem!I57+#REF!+Molina!I57+United!I57+Wellcare!I57</f>
        <v>#REF!</v>
      </c>
      <c r="J57" s="21" t="e">
        <f>Aetna!J57+Anthem!J57+#REF!+Molina!J57+United!J57+Wellcare!J57</f>
        <v>#REF!</v>
      </c>
      <c r="K57" s="21" t="e">
        <f>Aetna!K57+Anthem!K57+#REF!+Molina!K57+United!K57+Wellcare!K57</f>
        <v>#REF!</v>
      </c>
      <c r="L57" s="21" t="e">
        <f>Aetna!L57+Anthem!L57+#REF!+Molina!L57+United!L57+Wellcare!L57</f>
        <v>#REF!</v>
      </c>
      <c r="M57" s="21" t="e">
        <f>Aetna!M57+Anthem!M57+#REF!+Molina!M57+United!M57+Wellcare!M57</f>
        <v>#REF!</v>
      </c>
      <c r="N57" s="21" t="e">
        <f>Aetna!N57+Anthem!N57+#REF!+Molina!N57+United!N57+Wellcare!N57</f>
        <v>#REF!</v>
      </c>
      <c r="O57" s="21" t="e">
        <f>Aetna!O57+Anthem!O57+#REF!+Molina!O57+United!O57+Wellcare!O57</f>
        <v>#REF!</v>
      </c>
      <c r="P57" s="21" t="e">
        <f>Aetna!P57+Anthem!P57+#REF!+Molina!P57+United!P57+Wellcare!P57</f>
        <v>#REF!</v>
      </c>
      <c r="Q57" s="21" t="e">
        <f>Aetna!Q57+Anthem!Q57+#REF!+Molina!Q57+United!Q57+Wellcare!Q57</f>
        <v>#REF!</v>
      </c>
      <c r="R57" s="21" t="e">
        <f>Aetna!R57+Anthem!R57+#REF!+Molina!R57+United!R57+Wellcare!R57</f>
        <v>#REF!</v>
      </c>
      <c r="S57" s="21" t="e">
        <f>Aetna!S57+Anthem!S57+#REF!+Molina!S57+United!S57+Wellcare!S57</f>
        <v>#REF!</v>
      </c>
      <c r="T57" s="23" t="e">
        <f>Aetna!U57+Anthem!T57+#REF!+Molina!U57+United!U57+Wellcare!U57</f>
        <v>#REF!</v>
      </c>
      <c r="U57" s="24"/>
      <c r="V57" s="20" t="e">
        <f t="shared" si="29"/>
        <v>#REF!</v>
      </c>
      <c r="W57" s="21">
        <f t="shared" si="11"/>
        <v>0</v>
      </c>
      <c r="X57" s="21">
        <f t="shared" si="30"/>
        <v>0</v>
      </c>
      <c r="Y57" s="21">
        <f t="shared" si="31"/>
        <v>0</v>
      </c>
      <c r="Z57" s="21">
        <f t="shared" si="32"/>
        <v>0</v>
      </c>
      <c r="AA57" s="25">
        <f t="shared" si="33"/>
        <v>0</v>
      </c>
      <c r="AB57" s="26">
        <f t="shared" si="34"/>
        <v>0</v>
      </c>
      <c r="AC57" s="21">
        <f t="shared" si="35"/>
        <v>0</v>
      </c>
      <c r="AD57" s="21">
        <f t="shared" si="36"/>
        <v>0</v>
      </c>
      <c r="AE57" s="21">
        <f t="shared" si="37"/>
        <v>0</v>
      </c>
      <c r="AF57" s="21">
        <f t="shared" si="38"/>
        <v>0</v>
      </c>
      <c r="AG57" s="21">
        <f t="shared" si="39"/>
        <v>0</v>
      </c>
      <c r="AH57" s="21">
        <f t="shared" si="40"/>
        <v>0</v>
      </c>
      <c r="AI57" s="21">
        <f t="shared" si="41"/>
        <v>0</v>
      </c>
      <c r="AJ57" s="21">
        <f t="shared" si="42"/>
        <v>0</v>
      </c>
      <c r="AK57" s="21">
        <f t="shared" si="43"/>
        <v>0</v>
      </c>
      <c r="AL57" s="21">
        <f t="shared" si="44"/>
        <v>0</v>
      </c>
      <c r="AM57" s="23">
        <f t="shared" si="45"/>
        <v>0</v>
      </c>
    </row>
    <row r="58" spans="1:39" x14ac:dyDescent="0.3">
      <c r="A58" s="1" t="s">
        <v>97</v>
      </c>
      <c r="B58" t="s">
        <v>98</v>
      </c>
      <c r="C58" s="20" t="e">
        <f t="shared" si="27"/>
        <v>#REF!</v>
      </c>
      <c r="D58" s="21">
        <f t="shared" si="5"/>
        <v>0</v>
      </c>
      <c r="E58" s="21">
        <f t="shared" si="6"/>
        <v>0</v>
      </c>
      <c r="F58" s="21">
        <f t="shared" si="7"/>
        <v>0</v>
      </c>
      <c r="G58" s="21">
        <f t="shared" si="8"/>
        <v>0</v>
      </c>
      <c r="H58" s="27">
        <f t="shared" si="28"/>
        <v>0</v>
      </c>
      <c r="I58" s="21" t="e">
        <f>Aetna!I58+Anthem!I58+#REF!+Molina!I58+United!I58+Wellcare!I58</f>
        <v>#REF!</v>
      </c>
      <c r="J58" s="21" t="e">
        <f>Aetna!J58+Anthem!J58+#REF!+Molina!J58+United!J58+Wellcare!J58</f>
        <v>#REF!</v>
      </c>
      <c r="K58" s="21" t="e">
        <f>Aetna!K58+Anthem!K58+#REF!+Molina!K58+United!K58+Wellcare!K58</f>
        <v>#REF!</v>
      </c>
      <c r="L58" s="21" t="e">
        <f>Aetna!L58+Anthem!L58+#REF!+Molina!L58+United!L58+Wellcare!L58</f>
        <v>#REF!</v>
      </c>
      <c r="M58" s="21" t="e">
        <f>Aetna!M58+Anthem!M58+#REF!+Molina!M58+United!M58+Wellcare!M58</f>
        <v>#REF!</v>
      </c>
      <c r="N58" s="21" t="e">
        <f>Aetna!N58+Anthem!N58+#REF!+Molina!N58+United!N58+Wellcare!N58</f>
        <v>#REF!</v>
      </c>
      <c r="O58" s="21" t="e">
        <f>Aetna!O58+Anthem!O58+#REF!+Molina!O58+United!O58+Wellcare!O58</f>
        <v>#REF!</v>
      </c>
      <c r="P58" s="21" t="e">
        <f>Aetna!P58+Anthem!P58+#REF!+Molina!P58+United!P58+Wellcare!P58</f>
        <v>#REF!</v>
      </c>
      <c r="Q58" s="21" t="e">
        <f>Aetna!Q58+Anthem!Q58+#REF!+Molina!Q58+United!Q58+Wellcare!Q58</f>
        <v>#REF!</v>
      </c>
      <c r="R58" s="21" t="e">
        <f>Aetna!R58+Anthem!R58+#REF!+Molina!R58+United!R58+Wellcare!R58</f>
        <v>#REF!</v>
      </c>
      <c r="S58" s="21" t="e">
        <f>Aetna!S58+Anthem!S58+#REF!+Molina!S58+United!S58+Wellcare!S58</f>
        <v>#REF!</v>
      </c>
      <c r="T58" s="23" t="e">
        <f>Aetna!U58+Anthem!T58+#REF!+Molina!U58+United!U58+Wellcare!U58</f>
        <v>#REF!</v>
      </c>
      <c r="U58" s="24"/>
      <c r="V58" s="20" t="e">
        <f t="shared" si="29"/>
        <v>#REF!</v>
      </c>
      <c r="W58" s="21">
        <f t="shared" si="11"/>
        <v>0</v>
      </c>
      <c r="X58" s="21">
        <f t="shared" si="30"/>
        <v>0</v>
      </c>
      <c r="Y58" s="21">
        <f t="shared" si="31"/>
        <v>0</v>
      </c>
      <c r="Z58" s="21">
        <f t="shared" si="32"/>
        <v>0</v>
      </c>
      <c r="AA58" s="25">
        <f t="shared" si="33"/>
        <v>0</v>
      </c>
      <c r="AB58" s="26">
        <f t="shared" si="34"/>
        <v>0</v>
      </c>
      <c r="AC58" s="21">
        <f t="shared" si="35"/>
        <v>0</v>
      </c>
      <c r="AD58" s="21">
        <f t="shared" si="36"/>
        <v>0</v>
      </c>
      <c r="AE58" s="21">
        <f t="shared" si="37"/>
        <v>0</v>
      </c>
      <c r="AF58" s="21">
        <f t="shared" si="38"/>
        <v>0</v>
      </c>
      <c r="AG58" s="21">
        <f t="shared" si="39"/>
        <v>0</v>
      </c>
      <c r="AH58" s="21">
        <f t="shared" si="40"/>
        <v>0</v>
      </c>
      <c r="AI58" s="21">
        <f t="shared" si="41"/>
        <v>0</v>
      </c>
      <c r="AJ58" s="21">
        <f t="shared" si="42"/>
        <v>0</v>
      </c>
      <c r="AK58" s="21">
        <f t="shared" si="43"/>
        <v>0</v>
      </c>
      <c r="AL58" s="21">
        <f t="shared" si="44"/>
        <v>0</v>
      </c>
      <c r="AM58" s="23">
        <f t="shared" si="45"/>
        <v>0</v>
      </c>
    </row>
    <row r="59" spans="1:39" x14ac:dyDescent="0.3">
      <c r="A59" s="1" t="s">
        <v>99</v>
      </c>
      <c r="B59" t="s">
        <v>100</v>
      </c>
      <c r="C59" s="20" t="e">
        <f t="shared" si="27"/>
        <v>#REF!</v>
      </c>
      <c r="D59" s="21">
        <f t="shared" si="5"/>
        <v>0</v>
      </c>
      <c r="E59" s="21">
        <f t="shared" si="6"/>
        <v>0</v>
      </c>
      <c r="F59" s="21">
        <f t="shared" si="7"/>
        <v>0</v>
      </c>
      <c r="G59" s="21">
        <f t="shared" si="8"/>
        <v>0</v>
      </c>
      <c r="H59" s="27">
        <f t="shared" si="28"/>
        <v>0</v>
      </c>
      <c r="I59" s="21" t="e">
        <f>Aetna!I59+Anthem!I59+#REF!+Molina!I59+United!I59+Wellcare!I59</f>
        <v>#REF!</v>
      </c>
      <c r="J59" s="21" t="e">
        <f>Aetna!J59+Anthem!J59+#REF!+Molina!J59+United!J59+Wellcare!J59</f>
        <v>#REF!</v>
      </c>
      <c r="K59" s="21" t="e">
        <f>Aetna!K59+Anthem!K59+#REF!+Molina!K59+United!K59+Wellcare!K59</f>
        <v>#REF!</v>
      </c>
      <c r="L59" s="21" t="e">
        <f>Aetna!L59+Anthem!L59+#REF!+Molina!L59+United!L59+Wellcare!L59</f>
        <v>#REF!</v>
      </c>
      <c r="M59" s="21" t="e">
        <f>Aetna!M59+Anthem!M59+#REF!+Molina!M59+United!M59+Wellcare!M59</f>
        <v>#REF!</v>
      </c>
      <c r="N59" s="21" t="e">
        <f>Aetna!N59+Anthem!N59+#REF!+Molina!N59+United!N59+Wellcare!N59</f>
        <v>#REF!</v>
      </c>
      <c r="O59" s="21" t="e">
        <f>Aetna!O59+Anthem!O59+#REF!+Molina!O59+United!O59+Wellcare!O59</f>
        <v>#REF!</v>
      </c>
      <c r="P59" s="21" t="e">
        <f>Aetna!P59+Anthem!P59+#REF!+Molina!P59+United!P59+Wellcare!P59</f>
        <v>#REF!</v>
      </c>
      <c r="Q59" s="21" t="e">
        <f>Aetna!Q59+Anthem!Q59+#REF!+Molina!Q59+United!Q59+Wellcare!Q59</f>
        <v>#REF!</v>
      </c>
      <c r="R59" s="21" t="e">
        <f>Aetna!R59+Anthem!R59+#REF!+Molina!R59+United!R59+Wellcare!R59</f>
        <v>#REF!</v>
      </c>
      <c r="S59" s="21" t="e">
        <f>Aetna!S59+Anthem!S59+#REF!+Molina!S59+United!S59+Wellcare!S59</f>
        <v>#REF!</v>
      </c>
      <c r="T59" s="23" t="e">
        <f>Aetna!U59+Anthem!T59+#REF!+Molina!U59+United!U59+Wellcare!U59</f>
        <v>#REF!</v>
      </c>
      <c r="U59" s="24"/>
      <c r="V59" s="20" t="e">
        <f t="shared" si="29"/>
        <v>#REF!</v>
      </c>
      <c r="W59" s="21">
        <f t="shared" si="11"/>
        <v>0</v>
      </c>
      <c r="X59" s="21">
        <f t="shared" si="30"/>
        <v>0</v>
      </c>
      <c r="Y59" s="21">
        <f t="shared" si="31"/>
        <v>0</v>
      </c>
      <c r="Z59" s="21">
        <f t="shared" si="32"/>
        <v>0</v>
      </c>
      <c r="AA59" s="25">
        <f t="shared" si="33"/>
        <v>0</v>
      </c>
      <c r="AB59" s="26">
        <f t="shared" si="34"/>
        <v>0</v>
      </c>
      <c r="AC59" s="21">
        <f t="shared" si="35"/>
        <v>0</v>
      </c>
      <c r="AD59" s="21">
        <f t="shared" si="36"/>
        <v>0</v>
      </c>
      <c r="AE59" s="21">
        <f t="shared" si="37"/>
        <v>0</v>
      </c>
      <c r="AF59" s="21">
        <f t="shared" si="38"/>
        <v>0</v>
      </c>
      <c r="AG59" s="21">
        <f t="shared" si="39"/>
        <v>0</v>
      </c>
      <c r="AH59" s="21">
        <f t="shared" si="40"/>
        <v>0</v>
      </c>
      <c r="AI59" s="21">
        <f t="shared" si="41"/>
        <v>0</v>
      </c>
      <c r="AJ59" s="21">
        <f t="shared" si="42"/>
        <v>0</v>
      </c>
      <c r="AK59" s="21">
        <f t="shared" si="43"/>
        <v>0</v>
      </c>
      <c r="AL59" s="21">
        <f t="shared" si="44"/>
        <v>0</v>
      </c>
      <c r="AM59" s="23">
        <f t="shared" si="45"/>
        <v>0</v>
      </c>
    </row>
    <row r="60" spans="1:39" x14ac:dyDescent="0.3">
      <c r="A60" s="1" t="s">
        <v>101</v>
      </c>
      <c r="B60" t="s">
        <v>102</v>
      </c>
      <c r="C60" s="20" t="e">
        <f t="shared" si="27"/>
        <v>#REF!</v>
      </c>
      <c r="D60" s="21">
        <f t="shared" si="5"/>
        <v>0</v>
      </c>
      <c r="E60" s="21">
        <f t="shared" si="6"/>
        <v>0</v>
      </c>
      <c r="F60" s="21">
        <f t="shared" si="7"/>
        <v>0</v>
      </c>
      <c r="G60" s="21">
        <f t="shared" si="8"/>
        <v>0</v>
      </c>
      <c r="H60" s="27">
        <f t="shared" si="28"/>
        <v>0</v>
      </c>
      <c r="I60" s="21" t="e">
        <f>Aetna!I60+Anthem!I60+#REF!+Molina!I60+United!I60+Wellcare!I60</f>
        <v>#REF!</v>
      </c>
      <c r="J60" s="21" t="e">
        <f>Aetna!J60+Anthem!J60+#REF!+Molina!J60+United!J60+Wellcare!J60</f>
        <v>#REF!</v>
      </c>
      <c r="K60" s="21" t="e">
        <f>Aetna!K60+Anthem!K60+#REF!+Molina!K60+United!K60+Wellcare!K60</f>
        <v>#REF!</v>
      </c>
      <c r="L60" s="21" t="e">
        <f>Aetna!L60+Anthem!L60+#REF!+Molina!L60+United!L60+Wellcare!L60</f>
        <v>#REF!</v>
      </c>
      <c r="M60" s="21" t="e">
        <f>Aetna!M60+Anthem!M60+#REF!+Molina!M60+United!M60+Wellcare!M60</f>
        <v>#REF!</v>
      </c>
      <c r="N60" s="21" t="e">
        <f>Aetna!N60+Anthem!N60+#REF!+Molina!N60+United!N60+Wellcare!N60</f>
        <v>#REF!</v>
      </c>
      <c r="O60" s="21" t="e">
        <f>Aetna!O60+Anthem!O60+#REF!+Molina!O60+United!O60+Wellcare!O60</f>
        <v>#REF!</v>
      </c>
      <c r="P60" s="21" t="e">
        <f>Aetna!P60+Anthem!P60+#REF!+Molina!P60+United!P60+Wellcare!P60</f>
        <v>#REF!</v>
      </c>
      <c r="Q60" s="21" t="e">
        <f>Aetna!Q60+Anthem!Q60+#REF!+Molina!Q60+United!Q60+Wellcare!Q60</f>
        <v>#REF!</v>
      </c>
      <c r="R60" s="21" t="e">
        <f>Aetna!R60+Anthem!R60+#REF!+Molina!R60+United!R60+Wellcare!R60</f>
        <v>#REF!</v>
      </c>
      <c r="S60" s="21" t="e">
        <f>Aetna!S60+Anthem!S60+#REF!+Molina!S60+United!S60+Wellcare!S60</f>
        <v>#REF!</v>
      </c>
      <c r="T60" s="23" t="e">
        <f>Aetna!U60+Anthem!T60+#REF!+Molina!U60+United!U60+Wellcare!U60</f>
        <v>#REF!</v>
      </c>
      <c r="U60" s="24"/>
      <c r="V60" s="20" t="e">
        <f t="shared" si="29"/>
        <v>#REF!</v>
      </c>
      <c r="W60" s="21">
        <f t="shared" si="11"/>
        <v>0</v>
      </c>
      <c r="X60" s="21">
        <f t="shared" si="30"/>
        <v>0</v>
      </c>
      <c r="Y60" s="21">
        <f t="shared" si="31"/>
        <v>0</v>
      </c>
      <c r="Z60" s="21">
        <f t="shared" si="32"/>
        <v>0</v>
      </c>
      <c r="AA60" s="25">
        <f t="shared" si="33"/>
        <v>0</v>
      </c>
      <c r="AB60" s="26">
        <f t="shared" si="34"/>
        <v>0</v>
      </c>
      <c r="AC60" s="21">
        <f t="shared" si="35"/>
        <v>0</v>
      </c>
      <c r="AD60" s="21">
        <f t="shared" si="36"/>
        <v>0</v>
      </c>
      <c r="AE60" s="21">
        <f t="shared" si="37"/>
        <v>0</v>
      </c>
      <c r="AF60" s="21">
        <f t="shared" si="38"/>
        <v>0</v>
      </c>
      <c r="AG60" s="21">
        <f t="shared" si="39"/>
        <v>0</v>
      </c>
      <c r="AH60" s="21">
        <f t="shared" si="40"/>
        <v>0</v>
      </c>
      <c r="AI60" s="21">
        <f t="shared" si="41"/>
        <v>0</v>
      </c>
      <c r="AJ60" s="21">
        <f t="shared" si="42"/>
        <v>0</v>
      </c>
      <c r="AK60" s="21">
        <f t="shared" si="43"/>
        <v>0</v>
      </c>
      <c r="AL60" s="21">
        <f t="shared" si="44"/>
        <v>0</v>
      </c>
      <c r="AM60" s="23">
        <f t="shared" si="45"/>
        <v>0</v>
      </c>
    </row>
    <row r="61" spans="1:39" x14ac:dyDescent="0.3">
      <c r="A61" s="1" t="s">
        <v>103</v>
      </c>
      <c r="B61" t="s">
        <v>104</v>
      </c>
      <c r="C61" s="20" t="e">
        <f t="shared" si="27"/>
        <v>#REF!</v>
      </c>
      <c r="D61" s="21">
        <f t="shared" si="5"/>
        <v>0</v>
      </c>
      <c r="E61" s="21">
        <f t="shared" si="6"/>
        <v>0</v>
      </c>
      <c r="F61" s="21">
        <f t="shared" si="7"/>
        <v>0</v>
      </c>
      <c r="G61" s="21">
        <f t="shared" si="8"/>
        <v>0</v>
      </c>
      <c r="H61" s="27">
        <f t="shared" si="28"/>
        <v>0</v>
      </c>
      <c r="I61" s="21" t="e">
        <f>Aetna!I61+Anthem!I61+#REF!+Molina!I61+United!I61+Wellcare!I61</f>
        <v>#REF!</v>
      </c>
      <c r="J61" s="21" t="e">
        <f>Aetna!J61+Anthem!J61+#REF!+Molina!J61+United!J61+Wellcare!J61</f>
        <v>#REF!</v>
      </c>
      <c r="K61" s="21" t="e">
        <f>Aetna!K61+Anthem!K61+#REF!+Molina!K61+United!K61+Wellcare!K61</f>
        <v>#REF!</v>
      </c>
      <c r="L61" s="21" t="e">
        <f>Aetna!L61+Anthem!L61+#REF!+Molina!L61+United!L61+Wellcare!L61</f>
        <v>#REF!</v>
      </c>
      <c r="M61" s="21" t="e">
        <f>Aetna!M61+Anthem!M61+#REF!+Molina!M61+United!M61+Wellcare!M61</f>
        <v>#REF!</v>
      </c>
      <c r="N61" s="21" t="e">
        <f>Aetna!N61+Anthem!N61+#REF!+Molina!N61+United!N61+Wellcare!N61</f>
        <v>#REF!</v>
      </c>
      <c r="O61" s="21" t="e">
        <f>Aetna!O61+Anthem!O61+#REF!+Molina!O61+United!O61+Wellcare!O61</f>
        <v>#REF!</v>
      </c>
      <c r="P61" s="21" t="e">
        <f>Aetna!P61+Anthem!P61+#REF!+Molina!P61+United!P61+Wellcare!P61</f>
        <v>#REF!</v>
      </c>
      <c r="Q61" s="21" t="e">
        <f>Aetna!Q61+Anthem!Q61+#REF!+Molina!Q61+United!Q61+Wellcare!Q61</f>
        <v>#REF!</v>
      </c>
      <c r="R61" s="21" t="e">
        <f>Aetna!R61+Anthem!R61+#REF!+Molina!R61+United!R61+Wellcare!R61</f>
        <v>#REF!</v>
      </c>
      <c r="S61" s="21" t="e">
        <f>Aetna!S61+Anthem!S61+#REF!+Molina!S61+United!S61+Wellcare!S61</f>
        <v>#REF!</v>
      </c>
      <c r="T61" s="23" t="e">
        <f>Aetna!U61+Anthem!T61+#REF!+Molina!U61+United!U61+Wellcare!U61</f>
        <v>#REF!</v>
      </c>
      <c r="U61" s="24"/>
      <c r="V61" s="20" t="e">
        <f t="shared" si="29"/>
        <v>#REF!</v>
      </c>
      <c r="W61" s="21">
        <f t="shared" si="11"/>
        <v>0</v>
      </c>
      <c r="X61" s="21">
        <f t="shared" si="30"/>
        <v>0</v>
      </c>
      <c r="Y61" s="21">
        <f t="shared" si="31"/>
        <v>0</v>
      </c>
      <c r="Z61" s="21">
        <f t="shared" si="32"/>
        <v>0</v>
      </c>
      <c r="AA61" s="25">
        <f t="shared" si="33"/>
        <v>0</v>
      </c>
      <c r="AB61" s="26">
        <f t="shared" si="34"/>
        <v>0</v>
      </c>
      <c r="AC61" s="21">
        <f t="shared" si="35"/>
        <v>0</v>
      </c>
      <c r="AD61" s="21">
        <f t="shared" si="36"/>
        <v>0</v>
      </c>
      <c r="AE61" s="21">
        <f t="shared" si="37"/>
        <v>0</v>
      </c>
      <c r="AF61" s="21">
        <f t="shared" si="38"/>
        <v>0</v>
      </c>
      <c r="AG61" s="21">
        <f t="shared" si="39"/>
        <v>0</v>
      </c>
      <c r="AH61" s="21">
        <f t="shared" si="40"/>
        <v>0</v>
      </c>
      <c r="AI61" s="21">
        <f t="shared" si="41"/>
        <v>0</v>
      </c>
      <c r="AJ61" s="21">
        <f t="shared" si="42"/>
        <v>0</v>
      </c>
      <c r="AK61" s="21">
        <f t="shared" si="43"/>
        <v>0</v>
      </c>
      <c r="AL61" s="21">
        <f t="shared" si="44"/>
        <v>0</v>
      </c>
      <c r="AM61" s="23">
        <f t="shared" si="45"/>
        <v>0</v>
      </c>
    </row>
    <row r="62" spans="1:39" x14ac:dyDescent="0.3">
      <c r="A62" s="1" t="s">
        <v>105</v>
      </c>
      <c r="B62" t="s">
        <v>106</v>
      </c>
      <c r="C62" s="20" t="e">
        <f t="shared" si="27"/>
        <v>#REF!</v>
      </c>
      <c r="D62" s="21">
        <f t="shared" si="5"/>
        <v>0</v>
      </c>
      <c r="E62" s="21">
        <f t="shared" si="6"/>
        <v>0</v>
      </c>
      <c r="F62" s="21">
        <f t="shared" si="7"/>
        <v>0</v>
      </c>
      <c r="G62" s="21">
        <f t="shared" si="8"/>
        <v>0</v>
      </c>
      <c r="H62" s="27">
        <f t="shared" si="28"/>
        <v>0</v>
      </c>
      <c r="I62" s="21" t="e">
        <f>Aetna!I62+Anthem!I62+#REF!+Molina!I62+United!I62+Wellcare!I62</f>
        <v>#REF!</v>
      </c>
      <c r="J62" s="21" t="e">
        <f>Aetna!J62+Anthem!J62+#REF!+Molina!J62+United!J62+Wellcare!J62</f>
        <v>#REF!</v>
      </c>
      <c r="K62" s="21" t="e">
        <f>Aetna!K62+Anthem!K62+#REF!+Molina!K62+United!K62+Wellcare!K62</f>
        <v>#REF!</v>
      </c>
      <c r="L62" s="21" t="e">
        <f>Aetna!L62+Anthem!L62+#REF!+Molina!L62+United!L62+Wellcare!L62</f>
        <v>#REF!</v>
      </c>
      <c r="M62" s="21" t="e">
        <f>Aetna!M62+Anthem!M62+#REF!+Molina!M62+United!M62+Wellcare!M62</f>
        <v>#REF!</v>
      </c>
      <c r="N62" s="21" t="e">
        <f>Aetna!N62+Anthem!N62+#REF!+Molina!N62+United!N62+Wellcare!N62</f>
        <v>#REF!</v>
      </c>
      <c r="O62" s="21" t="e">
        <f>Aetna!O62+Anthem!O62+#REF!+Molina!O62+United!O62+Wellcare!O62</f>
        <v>#REF!</v>
      </c>
      <c r="P62" s="21" t="e">
        <f>Aetna!P62+Anthem!P62+#REF!+Molina!P62+United!P62+Wellcare!P62</f>
        <v>#REF!</v>
      </c>
      <c r="Q62" s="21" t="e">
        <f>Aetna!Q62+Anthem!Q62+#REF!+Molina!Q62+United!Q62+Wellcare!Q62</f>
        <v>#REF!</v>
      </c>
      <c r="R62" s="21" t="e">
        <f>Aetna!R62+Anthem!R62+#REF!+Molina!R62+United!R62+Wellcare!R62</f>
        <v>#REF!</v>
      </c>
      <c r="S62" s="21" t="e">
        <f>Aetna!S62+Anthem!S62+#REF!+Molina!S62+United!S62+Wellcare!S62</f>
        <v>#REF!</v>
      </c>
      <c r="T62" s="23" t="e">
        <f>Aetna!U62+Anthem!T62+#REF!+Molina!U62+United!U62+Wellcare!U62</f>
        <v>#REF!</v>
      </c>
      <c r="U62" s="24"/>
      <c r="V62" s="20" t="e">
        <f t="shared" si="29"/>
        <v>#REF!</v>
      </c>
      <c r="W62" s="21">
        <f t="shared" si="11"/>
        <v>0</v>
      </c>
      <c r="X62" s="21">
        <f t="shared" si="30"/>
        <v>0</v>
      </c>
      <c r="Y62" s="21">
        <f t="shared" si="31"/>
        <v>0</v>
      </c>
      <c r="Z62" s="21">
        <f t="shared" si="32"/>
        <v>0</v>
      </c>
      <c r="AA62" s="25">
        <f t="shared" si="33"/>
        <v>0</v>
      </c>
      <c r="AB62" s="26">
        <f t="shared" si="34"/>
        <v>0</v>
      </c>
      <c r="AC62" s="21">
        <f t="shared" si="35"/>
        <v>0</v>
      </c>
      <c r="AD62" s="21">
        <f t="shared" si="36"/>
        <v>0</v>
      </c>
      <c r="AE62" s="21">
        <f t="shared" si="37"/>
        <v>0</v>
      </c>
      <c r="AF62" s="21">
        <f t="shared" si="38"/>
        <v>0</v>
      </c>
      <c r="AG62" s="21">
        <f t="shared" si="39"/>
        <v>0</v>
      </c>
      <c r="AH62" s="21">
        <f t="shared" si="40"/>
        <v>0</v>
      </c>
      <c r="AI62" s="21">
        <f t="shared" si="41"/>
        <v>0</v>
      </c>
      <c r="AJ62" s="21">
        <f t="shared" si="42"/>
        <v>0</v>
      </c>
      <c r="AK62" s="21">
        <f t="shared" si="43"/>
        <v>0</v>
      </c>
      <c r="AL62" s="21">
        <f t="shared" si="44"/>
        <v>0</v>
      </c>
      <c r="AM62" s="23">
        <f t="shared" si="45"/>
        <v>0</v>
      </c>
    </row>
    <row r="63" spans="1:39" x14ac:dyDescent="0.3">
      <c r="A63" s="1" t="s">
        <v>107</v>
      </c>
      <c r="B63" t="s">
        <v>108</v>
      </c>
      <c r="C63" s="20" t="e">
        <f t="shared" si="27"/>
        <v>#REF!</v>
      </c>
      <c r="D63" s="21">
        <f t="shared" si="5"/>
        <v>0</v>
      </c>
      <c r="E63" s="21">
        <f t="shared" si="6"/>
        <v>0</v>
      </c>
      <c r="F63" s="21">
        <f t="shared" si="7"/>
        <v>0</v>
      </c>
      <c r="G63" s="21">
        <f t="shared" si="8"/>
        <v>0</v>
      </c>
      <c r="H63" s="27">
        <f t="shared" si="28"/>
        <v>0</v>
      </c>
      <c r="I63" s="21" t="e">
        <f>Aetna!I63+Anthem!I63+#REF!+Molina!I63+United!I63+Wellcare!I63</f>
        <v>#REF!</v>
      </c>
      <c r="J63" s="21" t="e">
        <f>Aetna!J63+Anthem!J63+#REF!+Molina!J63+United!J63+Wellcare!J63</f>
        <v>#REF!</v>
      </c>
      <c r="K63" s="21" t="e">
        <f>Aetna!K63+Anthem!K63+#REF!+Molina!K63+United!K63+Wellcare!K63</f>
        <v>#REF!</v>
      </c>
      <c r="L63" s="21" t="e">
        <f>Aetna!L63+Anthem!L63+#REF!+Molina!L63+United!L63+Wellcare!L63</f>
        <v>#REF!</v>
      </c>
      <c r="M63" s="21" t="e">
        <f>Aetna!M63+Anthem!M63+#REF!+Molina!M63+United!M63+Wellcare!M63</f>
        <v>#REF!</v>
      </c>
      <c r="N63" s="21" t="e">
        <f>Aetna!N63+Anthem!N63+#REF!+Molina!N63+United!N63+Wellcare!N63</f>
        <v>#REF!</v>
      </c>
      <c r="O63" s="21" t="e">
        <f>Aetna!O63+Anthem!O63+#REF!+Molina!O63+United!O63+Wellcare!O63</f>
        <v>#REF!</v>
      </c>
      <c r="P63" s="21" t="e">
        <f>Aetna!P63+Anthem!P63+#REF!+Molina!P63+United!P63+Wellcare!P63</f>
        <v>#REF!</v>
      </c>
      <c r="Q63" s="21" t="e">
        <f>Aetna!Q63+Anthem!Q63+#REF!+Molina!Q63+United!Q63+Wellcare!Q63</f>
        <v>#REF!</v>
      </c>
      <c r="R63" s="21" t="e">
        <f>Aetna!R63+Anthem!R63+#REF!+Molina!R63+United!R63+Wellcare!R63</f>
        <v>#REF!</v>
      </c>
      <c r="S63" s="21" t="e">
        <f>Aetna!S63+Anthem!S63+#REF!+Molina!S63+United!S63+Wellcare!S63</f>
        <v>#REF!</v>
      </c>
      <c r="T63" s="23" t="e">
        <f>Aetna!U63+Anthem!T63+#REF!+Molina!U63+United!U63+Wellcare!U63</f>
        <v>#REF!</v>
      </c>
      <c r="U63" s="24"/>
      <c r="V63" s="20" t="e">
        <f t="shared" si="29"/>
        <v>#REF!</v>
      </c>
      <c r="W63" s="21">
        <f t="shared" si="11"/>
        <v>0</v>
      </c>
      <c r="X63" s="21">
        <f t="shared" si="30"/>
        <v>0</v>
      </c>
      <c r="Y63" s="21">
        <f t="shared" si="31"/>
        <v>0</v>
      </c>
      <c r="Z63" s="21">
        <f t="shared" si="32"/>
        <v>0</v>
      </c>
      <c r="AA63" s="25">
        <f t="shared" si="33"/>
        <v>0</v>
      </c>
      <c r="AB63" s="26">
        <f t="shared" si="34"/>
        <v>0</v>
      </c>
      <c r="AC63" s="21">
        <f t="shared" si="35"/>
        <v>0</v>
      </c>
      <c r="AD63" s="21">
        <f t="shared" si="36"/>
        <v>0</v>
      </c>
      <c r="AE63" s="21">
        <f t="shared" si="37"/>
        <v>0</v>
      </c>
      <c r="AF63" s="21">
        <f t="shared" si="38"/>
        <v>0</v>
      </c>
      <c r="AG63" s="21">
        <f t="shared" si="39"/>
        <v>0</v>
      </c>
      <c r="AH63" s="21">
        <f t="shared" si="40"/>
        <v>0</v>
      </c>
      <c r="AI63" s="21">
        <f t="shared" si="41"/>
        <v>0</v>
      </c>
      <c r="AJ63" s="21">
        <f t="shared" si="42"/>
        <v>0</v>
      </c>
      <c r="AK63" s="21">
        <f t="shared" si="43"/>
        <v>0</v>
      </c>
      <c r="AL63" s="21">
        <f t="shared" si="44"/>
        <v>0</v>
      </c>
      <c r="AM63" s="23">
        <f t="shared" si="45"/>
        <v>0</v>
      </c>
    </row>
    <row r="64" spans="1:39" x14ac:dyDescent="0.3">
      <c r="A64" s="1" t="s">
        <v>109</v>
      </c>
      <c r="B64" t="s">
        <v>110</v>
      </c>
      <c r="C64" s="20" t="e">
        <f t="shared" si="27"/>
        <v>#REF!</v>
      </c>
      <c r="D64" s="21">
        <f t="shared" si="5"/>
        <v>0</v>
      </c>
      <c r="E64" s="21">
        <f t="shared" si="6"/>
        <v>0</v>
      </c>
      <c r="F64" s="21">
        <f t="shared" si="7"/>
        <v>0</v>
      </c>
      <c r="G64" s="21">
        <f t="shared" si="8"/>
        <v>0</v>
      </c>
      <c r="H64" s="27">
        <f t="shared" si="28"/>
        <v>0</v>
      </c>
      <c r="I64" s="21" t="e">
        <f>Aetna!I64+Anthem!I64+#REF!+Molina!I64+United!I64+Wellcare!I64</f>
        <v>#REF!</v>
      </c>
      <c r="J64" s="21" t="e">
        <f>Aetna!J64+Anthem!J64+#REF!+Molina!J64+United!J64+Wellcare!J64</f>
        <v>#REF!</v>
      </c>
      <c r="K64" s="21" t="e">
        <f>Aetna!K64+Anthem!K64+#REF!+Molina!K64+United!K64+Wellcare!K64</f>
        <v>#REF!</v>
      </c>
      <c r="L64" s="21" t="e">
        <f>Aetna!L64+Anthem!L64+#REF!+Molina!L64+United!L64+Wellcare!L64</f>
        <v>#REF!</v>
      </c>
      <c r="M64" s="21" t="e">
        <f>Aetna!M64+Anthem!M64+#REF!+Molina!M64+United!M64+Wellcare!M64</f>
        <v>#REF!</v>
      </c>
      <c r="N64" s="21" t="e">
        <f>Aetna!N64+Anthem!N64+#REF!+Molina!N64+United!N64+Wellcare!N64</f>
        <v>#REF!</v>
      </c>
      <c r="O64" s="21" t="e">
        <f>Aetna!O64+Anthem!O64+#REF!+Molina!O64+United!O64+Wellcare!O64</f>
        <v>#REF!</v>
      </c>
      <c r="P64" s="21" t="e">
        <f>Aetna!P64+Anthem!P64+#REF!+Molina!P64+United!P64+Wellcare!P64</f>
        <v>#REF!</v>
      </c>
      <c r="Q64" s="21" t="e">
        <f>Aetna!Q64+Anthem!Q64+#REF!+Molina!Q64+United!Q64+Wellcare!Q64</f>
        <v>#REF!</v>
      </c>
      <c r="R64" s="21" t="e">
        <f>Aetna!R64+Anthem!R64+#REF!+Molina!R64+United!R64+Wellcare!R64</f>
        <v>#REF!</v>
      </c>
      <c r="S64" s="21" t="e">
        <f>Aetna!S64+Anthem!S64+#REF!+Molina!S64+United!S64+Wellcare!S64</f>
        <v>#REF!</v>
      </c>
      <c r="T64" s="23" t="e">
        <f>Aetna!U64+Anthem!T64+#REF!+Molina!U64+United!U64+Wellcare!U64</f>
        <v>#REF!</v>
      </c>
      <c r="U64" s="24"/>
      <c r="V64" s="20" t="e">
        <f t="shared" si="29"/>
        <v>#REF!</v>
      </c>
      <c r="W64" s="21">
        <f t="shared" si="11"/>
        <v>0</v>
      </c>
      <c r="X64" s="21">
        <f t="shared" si="30"/>
        <v>0</v>
      </c>
      <c r="Y64" s="21">
        <f t="shared" si="31"/>
        <v>0</v>
      </c>
      <c r="Z64" s="21">
        <f t="shared" si="32"/>
        <v>0</v>
      </c>
      <c r="AA64" s="25">
        <f t="shared" si="33"/>
        <v>0</v>
      </c>
      <c r="AB64" s="26">
        <f t="shared" si="34"/>
        <v>0</v>
      </c>
      <c r="AC64" s="21">
        <f t="shared" si="35"/>
        <v>0</v>
      </c>
      <c r="AD64" s="21">
        <f t="shared" si="36"/>
        <v>0</v>
      </c>
      <c r="AE64" s="21">
        <f t="shared" si="37"/>
        <v>0</v>
      </c>
      <c r="AF64" s="21">
        <f t="shared" si="38"/>
        <v>0</v>
      </c>
      <c r="AG64" s="21">
        <f t="shared" si="39"/>
        <v>0</v>
      </c>
      <c r="AH64" s="21">
        <f t="shared" si="40"/>
        <v>0</v>
      </c>
      <c r="AI64" s="21">
        <f t="shared" si="41"/>
        <v>0</v>
      </c>
      <c r="AJ64" s="21">
        <f t="shared" si="42"/>
        <v>0</v>
      </c>
      <c r="AK64" s="21">
        <f t="shared" si="43"/>
        <v>0</v>
      </c>
      <c r="AL64" s="21">
        <f t="shared" si="44"/>
        <v>0</v>
      </c>
      <c r="AM64" s="23">
        <f t="shared" si="45"/>
        <v>0</v>
      </c>
    </row>
    <row r="65" spans="1:39" x14ac:dyDescent="0.3">
      <c r="A65" s="1" t="s">
        <v>111</v>
      </c>
      <c r="B65" t="s">
        <v>112</v>
      </c>
      <c r="C65" s="20" t="e">
        <f t="shared" si="27"/>
        <v>#REF!</v>
      </c>
      <c r="D65" s="21">
        <f t="shared" si="5"/>
        <v>0</v>
      </c>
      <c r="E65" s="21">
        <f t="shared" si="6"/>
        <v>0</v>
      </c>
      <c r="F65" s="21">
        <f t="shared" si="7"/>
        <v>0</v>
      </c>
      <c r="G65" s="21">
        <f t="shared" si="8"/>
        <v>0</v>
      </c>
      <c r="H65" s="27">
        <f t="shared" si="28"/>
        <v>0</v>
      </c>
      <c r="I65" s="21" t="e">
        <f>Aetna!I65+Anthem!I65+#REF!+Molina!I65+United!I65+Wellcare!I65</f>
        <v>#REF!</v>
      </c>
      <c r="J65" s="21" t="e">
        <f>Aetna!J65+Anthem!J65+#REF!+Molina!J65+United!J65+Wellcare!J65</f>
        <v>#REF!</v>
      </c>
      <c r="K65" s="21" t="e">
        <f>Aetna!K65+Anthem!K65+#REF!+Molina!K65+United!K65+Wellcare!K65</f>
        <v>#REF!</v>
      </c>
      <c r="L65" s="21" t="e">
        <f>Aetna!L65+Anthem!L65+#REF!+Molina!L65+United!L65+Wellcare!L65</f>
        <v>#REF!</v>
      </c>
      <c r="M65" s="21" t="e">
        <f>Aetna!M65+Anthem!M65+#REF!+Molina!M65+United!M65+Wellcare!M65</f>
        <v>#REF!</v>
      </c>
      <c r="N65" s="21" t="e">
        <f>Aetna!N65+Anthem!N65+#REF!+Molina!N65+United!N65+Wellcare!N65</f>
        <v>#REF!</v>
      </c>
      <c r="O65" s="21" t="e">
        <f>Aetna!O65+Anthem!O65+#REF!+Molina!O65+United!O65+Wellcare!O65</f>
        <v>#REF!</v>
      </c>
      <c r="P65" s="21" t="e">
        <f>Aetna!P65+Anthem!P65+#REF!+Molina!P65+United!P65+Wellcare!P65</f>
        <v>#REF!</v>
      </c>
      <c r="Q65" s="21" t="e">
        <f>Aetna!Q65+Anthem!Q65+#REF!+Molina!Q65+United!Q65+Wellcare!Q65</f>
        <v>#REF!</v>
      </c>
      <c r="R65" s="21" t="e">
        <f>Aetna!R65+Anthem!R65+#REF!+Molina!R65+United!R65+Wellcare!R65</f>
        <v>#REF!</v>
      </c>
      <c r="S65" s="21" t="e">
        <f>Aetna!S65+Anthem!S65+#REF!+Molina!S65+United!S65+Wellcare!S65</f>
        <v>#REF!</v>
      </c>
      <c r="T65" s="23" t="e">
        <f>Aetna!U65+Anthem!T65+#REF!+Molina!U65+United!U65+Wellcare!U65</f>
        <v>#REF!</v>
      </c>
      <c r="U65" s="24"/>
      <c r="V65" s="20" t="e">
        <f t="shared" si="29"/>
        <v>#REF!</v>
      </c>
      <c r="W65" s="21">
        <f t="shared" si="11"/>
        <v>0</v>
      </c>
      <c r="X65" s="21">
        <f t="shared" si="30"/>
        <v>0</v>
      </c>
      <c r="Y65" s="21">
        <f t="shared" si="31"/>
        <v>0</v>
      </c>
      <c r="Z65" s="21">
        <f t="shared" si="32"/>
        <v>0</v>
      </c>
      <c r="AA65" s="25">
        <f t="shared" si="33"/>
        <v>0</v>
      </c>
      <c r="AB65" s="26">
        <f t="shared" si="34"/>
        <v>0</v>
      </c>
      <c r="AC65" s="21">
        <f t="shared" si="35"/>
        <v>0</v>
      </c>
      <c r="AD65" s="21">
        <f t="shared" si="36"/>
        <v>0</v>
      </c>
      <c r="AE65" s="21">
        <f t="shared" si="37"/>
        <v>0</v>
      </c>
      <c r="AF65" s="21">
        <f t="shared" si="38"/>
        <v>0</v>
      </c>
      <c r="AG65" s="21">
        <f t="shared" si="39"/>
        <v>0</v>
      </c>
      <c r="AH65" s="21">
        <f t="shared" si="40"/>
        <v>0</v>
      </c>
      <c r="AI65" s="21">
        <f t="shared" si="41"/>
        <v>0</v>
      </c>
      <c r="AJ65" s="21">
        <f t="shared" si="42"/>
        <v>0</v>
      </c>
      <c r="AK65" s="21">
        <f t="shared" si="43"/>
        <v>0</v>
      </c>
      <c r="AL65" s="21">
        <f t="shared" si="44"/>
        <v>0</v>
      </c>
      <c r="AM65" s="23">
        <f t="shared" si="45"/>
        <v>0</v>
      </c>
    </row>
    <row r="66" spans="1:39" x14ac:dyDescent="0.3">
      <c r="A66" s="1" t="s">
        <v>113</v>
      </c>
      <c r="B66" t="s">
        <v>114</v>
      </c>
      <c r="C66" s="20" t="e">
        <f t="shared" si="27"/>
        <v>#REF!</v>
      </c>
      <c r="D66" s="21">
        <f t="shared" si="5"/>
        <v>0</v>
      </c>
      <c r="E66" s="21">
        <f t="shared" si="6"/>
        <v>0</v>
      </c>
      <c r="F66" s="21">
        <f t="shared" si="7"/>
        <v>0</v>
      </c>
      <c r="G66" s="21">
        <f t="shared" si="8"/>
        <v>0</v>
      </c>
      <c r="H66" s="27">
        <f t="shared" si="28"/>
        <v>0</v>
      </c>
      <c r="I66" s="21" t="e">
        <f>Aetna!I66+Anthem!I66+#REF!+Molina!I66+United!I66+Wellcare!I66</f>
        <v>#REF!</v>
      </c>
      <c r="J66" s="21" t="e">
        <f>Aetna!J66+Anthem!J66+#REF!+Molina!J66+United!J66+Wellcare!J66</f>
        <v>#REF!</v>
      </c>
      <c r="K66" s="21" t="e">
        <f>Aetna!K66+Anthem!K66+#REF!+Molina!K66+United!K66+Wellcare!K66</f>
        <v>#REF!</v>
      </c>
      <c r="L66" s="21" t="e">
        <f>Aetna!L66+Anthem!L66+#REF!+Molina!L66+United!L66+Wellcare!L66</f>
        <v>#REF!</v>
      </c>
      <c r="M66" s="21" t="e">
        <f>Aetna!M66+Anthem!M66+#REF!+Molina!M66+United!M66+Wellcare!M66</f>
        <v>#REF!</v>
      </c>
      <c r="N66" s="21" t="e">
        <f>Aetna!N66+Anthem!N66+#REF!+Molina!N66+United!N66+Wellcare!N66</f>
        <v>#REF!</v>
      </c>
      <c r="O66" s="21" t="e">
        <f>Aetna!O66+Anthem!O66+#REF!+Molina!O66+United!O66+Wellcare!O66</f>
        <v>#REF!</v>
      </c>
      <c r="P66" s="21" t="e">
        <f>Aetna!P66+Anthem!P66+#REF!+Molina!P66+United!P66+Wellcare!P66</f>
        <v>#REF!</v>
      </c>
      <c r="Q66" s="21" t="e">
        <f>Aetna!Q66+Anthem!Q66+#REF!+Molina!Q66+United!Q66+Wellcare!Q66</f>
        <v>#REF!</v>
      </c>
      <c r="R66" s="21" t="e">
        <f>Aetna!R66+Anthem!R66+#REF!+Molina!R66+United!R66+Wellcare!R66</f>
        <v>#REF!</v>
      </c>
      <c r="S66" s="21" t="e">
        <f>Aetna!S66+Anthem!S66+#REF!+Molina!S66+United!S66+Wellcare!S66</f>
        <v>#REF!</v>
      </c>
      <c r="T66" s="23" t="e">
        <f>Aetna!U66+Anthem!T66+#REF!+Molina!U66+United!U66+Wellcare!U66</f>
        <v>#REF!</v>
      </c>
      <c r="U66" s="24"/>
      <c r="V66" s="20" t="e">
        <f t="shared" si="29"/>
        <v>#REF!</v>
      </c>
      <c r="W66" s="21">
        <f t="shared" si="11"/>
        <v>0</v>
      </c>
      <c r="X66" s="21">
        <f t="shared" si="30"/>
        <v>0</v>
      </c>
      <c r="Y66" s="21">
        <f t="shared" si="31"/>
        <v>0</v>
      </c>
      <c r="Z66" s="21">
        <f t="shared" si="32"/>
        <v>0</v>
      </c>
      <c r="AA66" s="25">
        <f t="shared" si="33"/>
        <v>0</v>
      </c>
      <c r="AB66" s="26">
        <f t="shared" si="34"/>
        <v>0</v>
      </c>
      <c r="AC66" s="21">
        <f t="shared" si="35"/>
        <v>0</v>
      </c>
      <c r="AD66" s="21">
        <f t="shared" si="36"/>
        <v>0</v>
      </c>
      <c r="AE66" s="21">
        <f t="shared" si="37"/>
        <v>0</v>
      </c>
      <c r="AF66" s="21">
        <f t="shared" si="38"/>
        <v>0</v>
      </c>
      <c r="AG66" s="21">
        <f t="shared" si="39"/>
        <v>0</v>
      </c>
      <c r="AH66" s="21">
        <f t="shared" si="40"/>
        <v>0</v>
      </c>
      <c r="AI66" s="21">
        <f t="shared" si="41"/>
        <v>0</v>
      </c>
      <c r="AJ66" s="21">
        <f t="shared" si="42"/>
        <v>0</v>
      </c>
      <c r="AK66" s="21">
        <f t="shared" si="43"/>
        <v>0</v>
      </c>
      <c r="AL66" s="21">
        <f t="shared" si="44"/>
        <v>0</v>
      </c>
      <c r="AM66" s="23">
        <f t="shared" si="45"/>
        <v>0</v>
      </c>
    </row>
    <row r="67" spans="1:39" x14ac:dyDescent="0.3">
      <c r="A67" s="1" t="s">
        <v>115</v>
      </c>
      <c r="B67" t="s">
        <v>116</v>
      </c>
      <c r="C67" s="20" t="e">
        <f t="shared" si="27"/>
        <v>#REF!</v>
      </c>
      <c r="D67" s="21">
        <f t="shared" si="5"/>
        <v>0</v>
      </c>
      <c r="E67" s="21">
        <f t="shared" si="6"/>
        <v>0</v>
      </c>
      <c r="F67" s="21">
        <f t="shared" si="7"/>
        <v>0</v>
      </c>
      <c r="G67" s="21">
        <f t="shared" si="8"/>
        <v>0</v>
      </c>
      <c r="H67" s="27">
        <f t="shared" si="28"/>
        <v>0</v>
      </c>
      <c r="I67" s="21" t="e">
        <f>Aetna!I67+Anthem!I67+#REF!+Molina!I67+United!I67+Wellcare!I67</f>
        <v>#REF!</v>
      </c>
      <c r="J67" s="21" t="e">
        <f>Aetna!J67+Anthem!J67+#REF!+Molina!J67+United!J67+Wellcare!J67</f>
        <v>#REF!</v>
      </c>
      <c r="K67" s="21" t="e">
        <f>Aetna!K67+Anthem!K67+#REF!+Molina!K67+United!K67+Wellcare!K67</f>
        <v>#REF!</v>
      </c>
      <c r="L67" s="21" t="e">
        <f>Aetna!L67+Anthem!L67+#REF!+Molina!L67+United!L67+Wellcare!L67</f>
        <v>#REF!</v>
      </c>
      <c r="M67" s="21" t="e">
        <f>Aetna!M67+Anthem!M67+#REF!+Molina!M67+United!M67+Wellcare!M67</f>
        <v>#REF!</v>
      </c>
      <c r="N67" s="21" t="e">
        <f>Aetna!N67+Anthem!N67+#REF!+Molina!N67+United!N67+Wellcare!N67</f>
        <v>#REF!</v>
      </c>
      <c r="O67" s="21" t="e">
        <f>Aetna!O67+Anthem!O67+#REF!+Molina!O67+United!O67+Wellcare!O67</f>
        <v>#REF!</v>
      </c>
      <c r="P67" s="21" t="e">
        <f>Aetna!P67+Anthem!P67+#REF!+Molina!P67+United!P67+Wellcare!P67</f>
        <v>#REF!</v>
      </c>
      <c r="Q67" s="21" t="e">
        <f>Aetna!Q67+Anthem!Q67+#REF!+Molina!Q67+United!Q67+Wellcare!Q67</f>
        <v>#REF!</v>
      </c>
      <c r="R67" s="21" t="e">
        <f>Aetna!R67+Anthem!R67+#REF!+Molina!R67+United!R67+Wellcare!R67</f>
        <v>#REF!</v>
      </c>
      <c r="S67" s="21" t="e">
        <f>Aetna!S67+Anthem!S67+#REF!+Molina!S67+United!S67+Wellcare!S67</f>
        <v>#REF!</v>
      </c>
      <c r="T67" s="23" t="e">
        <f>Aetna!U67+Anthem!T67+#REF!+Molina!U67+United!U67+Wellcare!U67</f>
        <v>#REF!</v>
      </c>
      <c r="U67" s="24"/>
      <c r="V67" s="20" t="e">
        <f t="shared" si="29"/>
        <v>#REF!</v>
      </c>
      <c r="W67" s="21">
        <f t="shared" si="11"/>
        <v>0</v>
      </c>
      <c r="X67" s="21">
        <f t="shared" si="30"/>
        <v>0</v>
      </c>
      <c r="Y67" s="21">
        <f t="shared" si="31"/>
        <v>0</v>
      </c>
      <c r="Z67" s="21">
        <f t="shared" si="32"/>
        <v>0</v>
      </c>
      <c r="AA67" s="25">
        <f t="shared" si="33"/>
        <v>0</v>
      </c>
      <c r="AB67" s="26">
        <f t="shared" si="34"/>
        <v>0</v>
      </c>
      <c r="AC67" s="21">
        <f t="shared" si="35"/>
        <v>0</v>
      </c>
      <c r="AD67" s="21">
        <f t="shared" si="36"/>
        <v>0</v>
      </c>
      <c r="AE67" s="21">
        <f t="shared" si="37"/>
        <v>0</v>
      </c>
      <c r="AF67" s="21">
        <f t="shared" si="38"/>
        <v>0</v>
      </c>
      <c r="AG67" s="21">
        <f t="shared" si="39"/>
        <v>0</v>
      </c>
      <c r="AH67" s="21">
        <f t="shared" si="40"/>
        <v>0</v>
      </c>
      <c r="AI67" s="21">
        <f t="shared" si="41"/>
        <v>0</v>
      </c>
      <c r="AJ67" s="21">
        <f t="shared" si="42"/>
        <v>0</v>
      </c>
      <c r="AK67" s="21">
        <f t="shared" si="43"/>
        <v>0</v>
      </c>
      <c r="AL67" s="21">
        <f t="shared" si="44"/>
        <v>0</v>
      </c>
      <c r="AM67" s="23">
        <f t="shared" si="45"/>
        <v>0</v>
      </c>
    </row>
    <row r="68" spans="1:39" x14ac:dyDescent="0.3">
      <c r="A68" s="1" t="s">
        <v>117</v>
      </c>
      <c r="B68" t="s">
        <v>118</v>
      </c>
      <c r="C68" s="20" t="e">
        <f t="shared" si="27"/>
        <v>#REF!</v>
      </c>
      <c r="D68" s="21">
        <f t="shared" si="5"/>
        <v>0</v>
      </c>
      <c r="E68" s="21">
        <f t="shared" si="6"/>
        <v>0</v>
      </c>
      <c r="F68" s="21">
        <f t="shared" si="7"/>
        <v>0</v>
      </c>
      <c r="G68" s="21">
        <f t="shared" si="8"/>
        <v>0</v>
      </c>
      <c r="H68" s="27">
        <f t="shared" si="28"/>
        <v>0</v>
      </c>
      <c r="I68" s="21" t="e">
        <f>Aetna!I68+Anthem!I68+#REF!+Molina!I68+United!I68+Wellcare!I68</f>
        <v>#REF!</v>
      </c>
      <c r="J68" s="21" t="e">
        <f>Aetna!J68+Anthem!J68+#REF!+Molina!J68+United!J68+Wellcare!J68</f>
        <v>#REF!</v>
      </c>
      <c r="K68" s="21" t="e">
        <f>Aetna!K68+Anthem!K68+#REF!+Molina!K68+United!K68+Wellcare!K68</f>
        <v>#REF!</v>
      </c>
      <c r="L68" s="21" t="e">
        <f>Aetna!L68+Anthem!L68+#REF!+Molina!L68+United!L68+Wellcare!L68</f>
        <v>#REF!</v>
      </c>
      <c r="M68" s="21" t="e">
        <f>Aetna!M68+Anthem!M68+#REF!+Molina!M68+United!M68+Wellcare!M68</f>
        <v>#REF!</v>
      </c>
      <c r="N68" s="21" t="e">
        <f>Aetna!N68+Anthem!N68+#REF!+Molina!N68+United!N68+Wellcare!N68</f>
        <v>#REF!</v>
      </c>
      <c r="O68" s="21" t="e">
        <f>Aetna!O68+Anthem!O68+#REF!+Molina!O68+United!O68+Wellcare!O68</f>
        <v>#REF!</v>
      </c>
      <c r="P68" s="21" t="e">
        <f>Aetna!P68+Anthem!P68+#REF!+Molina!P68+United!P68+Wellcare!P68</f>
        <v>#REF!</v>
      </c>
      <c r="Q68" s="21" t="e">
        <f>Aetna!Q68+Anthem!Q68+#REF!+Molina!Q68+United!Q68+Wellcare!Q68</f>
        <v>#REF!</v>
      </c>
      <c r="R68" s="21" t="e">
        <f>Aetna!R68+Anthem!R68+#REF!+Molina!R68+United!R68+Wellcare!R68</f>
        <v>#REF!</v>
      </c>
      <c r="S68" s="21" t="e">
        <f>Aetna!S68+Anthem!S68+#REF!+Molina!S68+United!S68+Wellcare!S68</f>
        <v>#REF!</v>
      </c>
      <c r="T68" s="23" t="e">
        <f>Aetna!U68+Anthem!T68+#REF!+Molina!U68+United!U68+Wellcare!U68</f>
        <v>#REF!</v>
      </c>
      <c r="U68" s="24"/>
      <c r="V68" s="20" t="e">
        <f t="shared" si="29"/>
        <v>#REF!</v>
      </c>
      <c r="W68" s="21">
        <f t="shared" si="11"/>
        <v>0</v>
      </c>
      <c r="X68" s="21">
        <f t="shared" si="30"/>
        <v>0</v>
      </c>
      <c r="Y68" s="21">
        <f t="shared" si="31"/>
        <v>0</v>
      </c>
      <c r="Z68" s="21">
        <f t="shared" si="32"/>
        <v>0</v>
      </c>
      <c r="AA68" s="25">
        <f t="shared" si="33"/>
        <v>0</v>
      </c>
      <c r="AB68" s="26">
        <f t="shared" si="34"/>
        <v>0</v>
      </c>
      <c r="AC68" s="21">
        <f t="shared" si="35"/>
        <v>0</v>
      </c>
      <c r="AD68" s="21">
        <f t="shared" si="36"/>
        <v>0</v>
      </c>
      <c r="AE68" s="21">
        <f t="shared" si="37"/>
        <v>0</v>
      </c>
      <c r="AF68" s="21">
        <f t="shared" si="38"/>
        <v>0</v>
      </c>
      <c r="AG68" s="21">
        <f t="shared" si="39"/>
        <v>0</v>
      </c>
      <c r="AH68" s="21">
        <f t="shared" si="40"/>
        <v>0</v>
      </c>
      <c r="AI68" s="21">
        <f t="shared" si="41"/>
        <v>0</v>
      </c>
      <c r="AJ68" s="21">
        <f t="shared" si="42"/>
        <v>0</v>
      </c>
      <c r="AK68" s="21">
        <f t="shared" si="43"/>
        <v>0</v>
      </c>
      <c r="AL68" s="21">
        <f t="shared" si="44"/>
        <v>0</v>
      </c>
      <c r="AM68" s="23">
        <f t="shared" si="45"/>
        <v>0</v>
      </c>
    </row>
    <row r="69" spans="1:39" x14ac:dyDescent="0.3">
      <c r="A69" s="1" t="s">
        <v>119</v>
      </c>
      <c r="B69" t="s">
        <v>120</v>
      </c>
      <c r="C69" s="20" t="e">
        <f t="shared" si="27"/>
        <v>#REF!</v>
      </c>
      <c r="D69" s="21">
        <f t="shared" si="5"/>
        <v>0</v>
      </c>
      <c r="E69" s="21">
        <f t="shared" si="6"/>
        <v>0</v>
      </c>
      <c r="F69" s="21">
        <f t="shared" si="7"/>
        <v>0</v>
      </c>
      <c r="G69" s="21">
        <f t="shared" si="8"/>
        <v>0</v>
      </c>
      <c r="H69" s="27">
        <f t="shared" si="28"/>
        <v>0</v>
      </c>
      <c r="I69" s="21" t="e">
        <f>Aetna!I69+Anthem!I69+#REF!+Molina!I69+United!I69+Wellcare!I69</f>
        <v>#REF!</v>
      </c>
      <c r="J69" s="21" t="e">
        <f>Aetna!J69+Anthem!J69+#REF!+Molina!J69+United!J69+Wellcare!J69</f>
        <v>#REF!</v>
      </c>
      <c r="K69" s="21" t="e">
        <f>Aetna!K69+Anthem!K69+#REF!+Molina!K69+United!K69+Wellcare!K69</f>
        <v>#REF!</v>
      </c>
      <c r="L69" s="21" t="e">
        <f>Aetna!L69+Anthem!L69+#REF!+Molina!L69+United!L69+Wellcare!L69</f>
        <v>#REF!</v>
      </c>
      <c r="M69" s="21" t="e">
        <f>Aetna!M69+Anthem!M69+#REF!+Molina!M69+United!M69+Wellcare!M69</f>
        <v>#REF!</v>
      </c>
      <c r="N69" s="21" t="e">
        <f>Aetna!N69+Anthem!N69+#REF!+Molina!N69+United!N69+Wellcare!N69</f>
        <v>#REF!</v>
      </c>
      <c r="O69" s="21" t="e">
        <f>Aetna!O69+Anthem!O69+#REF!+Molina!O69+United!O69+Wellcare!O69</f>
        <v>#REF!</v>
      </c>
      <c r="P69" s="21" t="e">
        <f>Aetna!P69+Anthem!P69+#REF!+Molina!P69+United!P69+Wellcare!P69</f>
        <v>#REF!</v>
      </c>
      <c r="Q69" s="21" t="e">
        <f>Aetna!Q69+Anthem!Q69+#REF!+Molina!Q69+United!Q69+Wellcare!Q69</f>
        <v>#REF!</v>
      </c>
      <c r="R69" s="21" t="e">
        <f>Aetna!R69+Anthem!R69+#REF!+Molina!R69+United!R69+Wellcare!R69</f>
        <v>#REF!</v>
      </c>
      <c r="S69" s="21" t="e">
        <f>Aetna!S69+Anthem!S69+#REF!+Molina!S69+United!S69+Wellcare!S69</f>
        <v>#REF!</v>
      </c>
      <c r="T69" s="23" t="e">
        <f>Aetna!U69+Anthem!T69+#REF!+Molina!U69+United!U69+Wellcare!U69</f>
        <v>#REF!</v>
      </c>
      <c r="U69" s="24"/>
      <c r="V69" s="20" t="e">
        <f t="shared" si="29"/>
        <v>#REF!</v>
      </c>
      <c r="W69" s="21">
        <f t="shared" si="11"/>
        <v>0</v>
      </c>
      <c r="X69" s="21">
        <f t="shared" si="30"/>
        <v>0</v>
      </c>
      <c r="Y69" s="21">
        <f t="shared" si="31"/>
        <v>0</v>
      </c>
      <c r="Z69" s="21">
        <f t="shared" si="32"/>
        <v>0</v>
      </c>
      <c r="AA69" s="25">
        <f t="shared" si="33"/>
        <v>0</v>
      </c>
      <c r="AB69" s="26">
        <f t="shared" si="34"/>
        <v>0</v>
      </c>
      <c r="AC69" s="21">
        <f t="shared" si="35"/>
        <v>0</v>
      </c>
      <c r="AD69" s="21">
        <f t="shared" si="36"/>
        <v>0</v>
      </c>
      <c r="AE69" s="21">
        <f t="shared" si="37"/>
        <v>0</v>
      </c>
      <c r="AF69" s="21">
        <f t="shared" si="38"/>
        <v>0</v>
      </c>
      <c r="AG69" s="21">
        <f t="shared" si="39"/>
        <v>0</v>
      </c>
      <c r="AH69" s="21">
        <f t="shared" si="40"/>
        <v>0</v>
      </c>
      <c r="AI69" s="21">
        <f t="shared" si="41"/>
        <v>0</v>
      </c>
      <c r="AJ69" s="21">
        <f t="shared" si="42"/>
        <v>0</v>
      </c>
      <c r="AK69" s="21">
        <f t="shared" si="43"/>
        <v>0</v>
      </c>
      <c r="AL69" s="21">
        <f t="shared" si="44"/>
        <v>0</v>
      </c>
      <c r="AM69" s="23">
        <f t="shared" si="45"/>
        <v>0</v>
      </c>
    </row>
    <row r="70" spans="1:39" x14ac:dyDescent="0.3">
      <c r="A70" s="1" t="s">
        <v>121</v>
      </c>
      <c r="B70" t="s">
        <v>122</v>
      </c>
      <c r="C70" s="20" t="e">
        <f t="shared" si="27"/>
        <v>#REF!</v>
      </c>
      <c r="D70" s="21">
        <f t="shared" si="5"/>
        <v>0</v>
      </c>
      <c r="E70" s="21">
        <f t="shared" si="6"/>
        <v>0</v>
      </c>
      <c r="F70" s="21">
        <f t="shared" si="7"/>
        <v>0</v>
      </c>
      <c r="G70" s="21">
        <f t="shared" si="8"/>
        <v>0</v>
      </c>
      <c r="H70" s="27">
        <f t="shared" si="28"/>
        <v>0</v>
      </c>
      <c r="I70" s="21" t="e">
        <f>Aetna!I70+Anthem!I70+#REF!+Molina!I70+United!I70+Wellcare!I70</f>
        <v>#REF!</v>
      </c>
      <c r="J70" s="21" t="e">
        <f>Aetna!J70+Anthem!J70+#REF!+Molina!J70+United!J70+Wellcare!J70</f>
        <v>#REF!</v>
      </c>
      <c r="K70" s="21" t="e">
        <f>Aetna!K70+Anthem!K70+#REF!+Molina!K70+United!K70+Wellcare!K70</f>
        <v>#REF!</v>
      </c>
      <c r="L70" s="21" t="e">
        <f>Aetna!L70+Anthem!L70+#REF!+Molina!L70+United!L70+Wellcare!L70</f>
        <v>#REF!</v>
      </c>
      <c r="M70" s="21" t="e">
        <f>Aetna!M70+Anthem!M70+#REF!+Molina!M70+United!M70+Wellcare!M70</f>
        <v>#REF!</v>
      </c>
      <c r="N70" s="21" t="e">
        <f>Aetna!N70+Anthem!N70+#REF!+Molina!N70+United!N70+Wellcare!N70</f>
        <v>#REF!</v>
      </c>
      <c r="O70" s="21" t="e">
        <f>Aetna!O70+Anthem!O70+#REF!+Molina!O70+United!O70+Wellcare!O70</f>
        <v>#REF!</v>
      </c>
      <c r="P70" s="21" t="e">
        <f>Aetna!P70+Anthem!P70+#REF!+Molina!P70+United!P70+Wellcare!P70</f>
        <v>#REF!</v>
      </c>
      <c r="Q70" s="21" t="e">
        <f>Aetna!Q70+Anthem!Q70+#REF!+Molina!Q70+United!Q70+Wellcare!Q70</f>
        <v>#REF!</v>
      </c>
      <c r="R70" s="21" t="e">
        <f>Aetna!R70+Anthem!R70+#REF!+Molina!R70+United!R70+Wellcare!R70</f>
        <v>#REF!</v>
      </c>
      <c r="S70" s="21" t="e">
        <f>Aetna!S70+Anthem!S70+#REF!+Molina!S70+United!S70+Wellcare!S70</f>
        <v>#REF!</v>
      </c>
      <c r="T70" s="23" t="e">
        <f>Aetna!U70+Anthem!T70+#REF!+Molina!U70+United!U70+Wellcare!U70</f>
        <v>#REF!</v>
      </c>
      <c r="U70" s="24"/>
      <c r="V70" s="20" t="e">
        <f t="shared" si="29"/>
        <v>#REF!</v>
      </c>
      <c r="W70" s="21">
        <f t="shared" si="11"/>
        <v>0</v>
      </c>
      <c r="X70" s="21">
        <f t="shared" si="30"/>
        <v>0</v>
      </c>
      <c r="Y70" s="21">
        <f t="shared" si="31"/>
        <v>0</v>
      </c>
      <c r="Z70" s="21">
        <f t="shared" si="32"/>
        <v>0</v>
      </c>
      <c r="AA70" s="25">
        <f t="shared" si="33"/>
        <v>0</v>
      </c>
      <c r="AB70" s="26">
        <f t="shared" si="34"/>
        <v>0</v>
      </c>
      <c r="AC70" s="21">
        <f t="shared" si="35"/>
        <v>0</v>
      </c>
      <c r="AD70" s="21">
        <f t="shared" si="36"/>
        <v>0</v>
      </c>
      <c r="AE70" s="21">
        <f t="shared" si="37"/>
        <v>0</v>
      </c>
      <c r="AF70" s="21">
        <f t="shared" si="38"/>
        <v>0</v>
      </c>
      <c r="AG70" s="21">
        <f t="shared" si="39"/>
        <v>0</v>
      </c>
      <c r="AH70" s="21">
        <f t="shared" si="40"/>
        <v>0</v>
      </c>
      <c r="AI70" s="21">
        <f t="shared" si="41"/>
        <v>0</v>
      </c>
      <c r="AJ70" s="21">
        <f t="shared" si="42"/>
        <v>0</v>
      </c>
      <c r="AK70" s="21">
        <f t="shared" si="43"/>
        <v>0</v>
      </c>
      <c r="AL70" s="21">
        <f t="shared" si="44"/>
        <v>0</v>
      </c>
      <c r="AM70" s="23">
        <f t="shared" si="45"/>
        <v>0</v>
      </c>
    </row>
    <row r="71" spans="1:39" x14ac:dyDescent="0.3">
      <c r="A71" s="1" t="s">
        <v>123</v>
      </c>
      <c r="B71" t="s">
        <v>124</v>
      </c>
      <c r="C71" s="20" t="e">
        <f t="shared" si="27"/>
        <v>#REF!</v>
      </c>
      <c r="D71" s="21">
        <f t="shared" si="5"/>
        <v>0</v>
      </c>
      <c r="E71" s="21">
        <f t="shared" si="6"/>
        <v>0</v>
      </c>
      <c r="F71" s="21">
        <f t="shared" si="7"/>
        <v>0</v>
      </c>
      <c r="G71" s="21">
        <f t="shared" si="8"/>
        <v>0</v>
      </c>
      <c r="H71" s="27">
        <f t="shared" si="28"/>
        <v>0</v>
      </c>
      <c r="I71" s="21" t="e">
        <f>Aetna!I71+Anthem!I71+#REF!+Molina!I71+United!I71+Wellcare!I71</f>
        <v>#REF!</v>
      </c>
      <c r="J71" s="21" t="e">
        <f>Aetna!J71+Anthem!J71+#REF!+Molina!J71+United!J71+Wellcare!J71</f>
        <v>#REF!</v>
      </c>
      <c r="K71" s="21" t="e">
        <f>Aetna!K71+Anthem!K71+#REF!+Molina!K71+United!K71+Wellcare!K71</f>
        <v>#REF!</v>
      </c>
      <c r="L71" s="21" t="e">
        <f>Aetna!L71+Anthem!L71+#REF!+Molina!L71+United!L71+Wellcare!L71</f>
        <v>#REF!</v>
      </c>
      <c r="M71" s="21" t="e">
        <f>Aetna!M71+Anthem!M71+#REF!+Molina!M71+United!M71+Wellcare!M71</f>
        <v>#REF!</v>
      </c>
      <c r="N71" s="21" t="e">
        <f>Aetna!N71+Anthem!N71+#REF!+Molina!N71+United!N71+Wellcare!N71</f>
        <v>#REF!</v>
      </c>
      <c r="O71" s="21" t="e">
        <f>Aetna!O71+Anthem!O71+#REF!+Molina!O71+United!O71+Wellcare!O71</f>
        <v>#REF!</v>
      </c>
      <c r="P71" s="21" t="e">
        <f>Aetna!P71+Anthem!P71+#REF!+Molina!P71+United!P71+Wellcare!P71</f>
        <v>#REF!</v>
      </c>
      <c r="Q71" s="21" t="e">
        <f>Aetna!Q71+Anthem!Q71+#REF!+Molina!Q71+United!Q71+Wellcare!Q71</f>
        <v>#REF!</v>
      </c>
      <c r="R71" s="21" t="e">
        <f>Aetna!R71+Anthem!R71+#REF!+Molina!R71+United!R71+Wellcare!R71</f>
        <v>#REF!</v>
      </c>
      <c r="S71" s="21" t="e">
        <f>Aetna!S71+Anthem!S71+#REF!+Molina!S71+United!S71+Wellcare!S71</f>
        <v>#REF!</v>
      </c>
      <c r="T71" s="23" t="e">
        <f>Aetna!U71+Anthem!T71+#REF!+Molina!U71+United!U71+Wellcare!U71</f>
        <v>#REF!</v>
      </c>
      <c r="U71" s="24"/>
      <c r="V71" s="20" t="e">
        <f t="shared" si="29"/>
        <v>#REF!</v>
      </c>
      <c r="W71" s="21">
        <f t="shared" si="11"/>
        <v>0</v>
      </c>
      <c r="X71" s="21">
        <f t="shared" si="30"/>
        <v>0</v>
      </c>
      <c r="Y71" s="21">
        <f t="shared" si="31"/>
        <v>0</v>
      </c>
      <c r="Z71" s="21">
        <f t="shared" si="32"/>
        <v>0</v>
      </c>
      <c r="AA71" s="25">
        <f t="shared" si="33"/>
        <v>0</v>
      </c>
      <c r="AB71" s="26">
        <f t="shared" si="34"/>
        <v>0</v>
      </c>
      <c r="AC71" s="21">
        <f t="shared" si="35"/>
        <v>0</v>
      </c>
      <c r="AD71" s="21">
        <f t="shared" si="36"/>
        <v>0</v>
      </c>
      <c r="AE71" s="21">
        <f t="shared" si="37"/>
        <v>0</v>
      </c>
      <c r="AF71" s="21">
        <f t="shared" si="38"/>
        <v>0</v>
      </c>
      <c r="AG71" s="21">
        <f t="shared" si="39"/>
        <v>0</v>
      </c>
      <c r="AH71" s="21">
        <f t="shared" si="40"/>
        <v>0</v>
      </c>
      <c r="AI71" s="21">
        <f t="shared" si="41"/>
        <v>0</v>
      </c>
      <c r="AJ71" s="21">
        <f t="shared" si="42"/>
        <v>0</v>
      </c>
      <c r="AK71" s="21">
        <f t="shared" si="43"/>
        <v>0</v>
      </c>
      <c r="AL71" s="21">
        <f t="shared" si="44"/>
        <v>0</v>
      </c>
      <c r="AM71" s="23">
        <f t="shared" si="45"/>
        <v>0</v>
      </c>
    </row>
    <row r="72" spans="1:39" x14ac:dyDescent="0.3">
      <c r="A72" s="1" t="s">
        <v>125</v>
      </c>
      <c r="B72" t="s">
        <v>126</v>
      </c>
      <c r="C72" s="20" t="e">
        <f t="shared" si="27"/>
        <v>#REF!</v>
      </c>
      <c r="D72" s="21">
        <f t="shared" si="5"/>
        <v>0</v>
      </c>
      <c r="E72" s="21">
        <f t="shared" si="6"/>
        <v>0</v>
      </c>
      <c r="F72" s="21">
        <f t="shared" si="7"/>
        <v>0</v>
      </c>
      <c r="G72" s="21">
        <f t="shared" si="8"/>
        <v>0</v>
      </c>
      <c r="H72" s="27">
        <f t="shared" si="28"/>
        <v>0</v>
      </c>
      <c r="I72" s="21" t="e">
        <f>Aetna!I72+Anthem!I72+#REF!+Molina!I72+United!I72+Wellcare!I72</f>
        <v>#REF!</v>
      </c>
      <c r="J72" s="21" t="e">
        <f>Aetna!J72+Anthem!J72+#REF!+Molina!J72+United!J72+Wellcare!J72</f>
        <v>#REF!</v>
      </c>
      <c r="K72" s="21" t="e">
        <f>Aetna!K72+Anthem!K72+#REF!+Molina!K72+United!K72+Wellcare!K72</f>
        <v>#REF!</v>
      </c>
      <c r="L72" s="21" t="e">
        <f>Aetna!L72+Anthem!L72+#REF!+Molina!L72+United!L72+Wellcare!L72</f>
        <v>#REF!</v>
      </c>
      <c r="M72" s="21" t="e">
        <f>Aetna!M72+Anthem!M72+#REF!+Molina!M72+United!M72+Wellcare!M72</f>
        <v>#REF!</v>
      </c>
      <c r="N72" s="21" t="e">
        <f>Aetna!N72+Anthem!N72+#REF!+Molina!N72+United!N72+Wellcare!N72</f>
        <v>#REF!</v>
      </c>
      <c r="O72" s="21" t="e">
        <f>Aetna!O72+Anthem!O72+#REF!+Molina!O72+United!O72+Wellcare!O72</f>
        <v>#REF!</v>
      </c>
      <c r="P72" s="21" t="e">
        <f>Aetna!P72+Anthem!P72+#REF!+Molina!P72+United!P72+Wellcare!P72</f>
        <v>#REF!</v>
      </c>
      <c r="Q72" s="21" t="e">
        <f>Aetna!Q72+Anthem!Q72+#REF!+Molina!Q72+United!Q72+Wellcare!Q72</f>
        <v>#REF!</v>
      </c>
      <c r="R72" s="21" t="e">
        <f>Aetna!R72+Anthem!R72+#REF!+Molina!R72+United!R72+Wellcare!R72</f>
        <v>#REF!</v>
      </c>
      <c r="S72" s="21" t="e">
        <f>Aetna!S72+Anthem!S72+#REF!+Molina!S72+United!S72+Wellcare!S72</f>
        <v>#REF!</v>
      </c>
      <c r="T72" s="23" t="e">
        <f>Aetna!U72+Anthem!T72+#REF!+Molina!U72+United!U72+Wellcare!U72</f>
        <v>#REF!</v>
      </c>
      <c r="U72" s="24"/>
      <c r="V72" s="20" t="e">
        <f t="shared" si="29"/>
        <v>#REF!</v>
      </c>
      <c r="W72" s="21">
        <f t="shared" si="11"/>
        <v>0</v>
      </c>
      <c r="X72" s="21">
        <f t="shared" si="30"/>
        <v>0</v>
      </c>
      <c r="Y72" s="21">
        <f t="shared" si="31"/>
        <v>0</v>
      </c>
      <c r="Z72" s="21">
        <f t="shared" si="32"/>
        <v>0</v>
      </c>
      <c r="AA72" s="25">
        <f t="shared" si="33"/>
        <v>0</v>
      </c>
      <c r="AB72" s="26">
        <f t="shared" si="34"/>
        <v>0</v>
      </c>
      <c r="AC72" s="21">
        <f t="shared" si="35"/>
        <v>0</v>
      </c>
      <c r="AD72" s="21">
        <f t="shared" si="36"/>
        <v>0</v>
      </c>
      <c r="AE72" s="21">
        <f t="shared" si="37"/>
        <v>0</v>
      </c>
      <c r="AF72" s="21">
        <f t="shared" si="38"/>
        <v>0</v>
      </c>
      <c r="AG72" s="21">
        <f t="shared" si="39"/>
        <v>0</v>
      </c>
      <c r="AH72" s="21">
        <f t="shared" si="40"/>
        <v>0</v>
      </c>
      <c r="AI72" s="21">
        <f t="shared" si="41"/>
        <v>0</v>
      </c>
      <c r="AJ72" s="21">
        <f t="shared" si="42"/>
        <v>0</v>
      </c>
      <c r="AK72" s="21">
        <f t="shared" si="43"/>
        <v>0</v>
      </c>
      <c r="AL72" s="21">
        <f t="shared" si="44"/>
        <v>0</v>
      </c>
      <c r="AM72" s="23">
        <f t="shared" si="45"/>
        <v>0</v>
      </c>
    </row>
    <row r="73" spans="1:39" x14ac:dyDescent="0.3">
      <c r="A73" s="1" t="s">
        <v>127</v>
      </c>
      <c r="B73" t="s">
        <v>128</v>
      </c>
      <c r="C73" s="20" t="e">
        <f t="shared" si="27"/>
        <v>#REF!</v>
      </c>
      <c r="D73" s="21">
        <f t="shared" si="5"/>
        <v>0</v>
      </c>
      <c r="E73" s="21">
        <f t="shared" si="6"/>
        <v>0</v>
      </c>
      <c r="F73" s="21">
        <f t="shared" si="7"/>
        <v>0</v>
      </c>
      <c r="G73" s="21">
        <f t="shared" si="8"/>
        <v>0</v>
      </c>
      <c r="H73" s="27">
        <f t="shared" si="28"/>
        <v>0</v>
      </c>
      <c r="I73" s="21" t="e">
        <f>Aetna!I73+Anthem!I73+#REF!+Molina!I73+United!I73+Wellcare!I73</f>
        <v>#REF!</v>
      </c>
      <c r="J73" s="21" t="e">
        <f>Aetna!J73+Anthem!J73+#REF!+Molina!J73+United!J73+Wellcare!J73</f>
        <v>#REF!</v>
      </c>
      <c r="K73" s="21" t="e">
        <f>Aetna!K73+Anthem!K73+#REF!+Molina!K73+United!K73+Wellcare!K73</f>
        <v>#REF!</v>
      </c>
      <c r="L73" s="21" t="e">
        <f>Aetna!L73+Anthem!L73+#REF!+Molina!L73+United!L73+Wellcare!L73</f>
        <v>#REF!</v>
      </c>
      <c r="M73" s="21" t="e">
        <f>Aetna!M73+Anthem!M73+#REF!+Molina!M73+United!M73+Wellcare!M73</f>
        <v>#REF!</v>
      </c>
      <c r="N73" s="21" t="e">
        <f>Aetna!N73+Anthem!N73+#REF!+Molina!N73+United!N73+Wellcare!N73</f>
        <v>#REF!</v>
      </c>
      <c r="O73" s="21" t="e">
        <f>Aetna!O73+Anthem!O73+#REF!+Molina!O73+United!O73+Wellcare!O73</f>
        <v>#REF!</v>
      </c>
      <c r="P73" s="21" t="e">
        <f>Aetna!P73+Anthem!P73+#REF!+Molina!P73+United!P73+Wellcare!P73</f>
        <v>#REF!</v>
      </c>
      <c r="Q73" s="21" t="e">
        <f>Aetna!Q73+Anthem!Q73+#REF!+Molina!Q73+United!Q73+Wellcare!Q73</f>
        <v>#REF!</v>
      </c>
      <c r="R73" s="21" t="e">
        <f>Aetna!R73+Anthem!R73+#REF!+Molina!R73+United!R73+Wellcare!R73</f>
        <v>#REF!</v>
      </c>
      <c r="S73" s="21" t="e">
        <f>Aetna!S73+Anthem!S73+#REF!+Molina!S73+United!S73+Wellcare!S73</f>
        <v>#REF!</v>
      </c>
      <c r="T73" s="23" t="e">
        <f>Aetna!U73+Anthem!T73+#REF!+Molina!U73+United!U73+Wellcare!U73</f>
        <v>#REF!</v>
      </c>
      <c r="U73" s="24"/>
      <c r="V73" s="20" t="e">
        <f t="shared" si="29"/>
        <v>#REF!</v>
      </c>
      <c r="W73" s="21">
        <f t="shared" si="11"/>
        <v>0</v>
      </c>
      <c r="X73" s="21">
        <f t="shared" si="30"/>
        <v>0</v>
      </c>
      <c r="Y73" s="21">
        <f t="shared" si="31"/>
        <v>0</v>
      </c>
      <c r="Z73" s="21">
        <f t="shared" si="32"/>
        <v>0</v>
      </c>
      <c r="AA73" s="25">
        <f t="shared" si="33"/>
        <v>0</v>
      </c>
      <c r="AB73" s="26">
        <f t="shared" si="34"/>
        <v>0</v>
      </c>
      <c r="AC73" s="21">
        <f t="shared" si="35"/>
        <v>0</v>
      </c>
      <c r="AD73" s="21">
        <f t="shared" si="36"/>
        <v>0</v>
      </c>
      <c r="AE73" s="21">
        <f t="shared" si="37"/>
        <v>0</v>
      </c>
      <c r="AF73" s="21">
        <f t="shared" si="38"/>
        <v>0</v>
      </c>
      <c r="AG73" s="21">
        <f t="shared" si="39"/>
        <v>0</v>
      </c>
      <c r="AH73" s="21">
        <f t="shared" si="40"/>
        <v>0</v>
      </c>
      <c r="AI73" s="21">
        <f t="shared" si="41"/>
        <v>0</v>
      </c>
      <c r="AJ73" s="21">
        <f t="shared" si="42"/>
        <v>0</v>
      </c>
      <c r="AK73" s="21">
        <f t="shared" si="43"/>
        <v>0</v>
      </c>
      <c r="AL73" s="21">
        <f t="shared" si="44"/>
        <v>0</v>
      </c>
      <c r="AM73" s="23">
        <f t="shared" si="45"/>
        <v>0</v>
      </c>
    </row>
    <row r="74" spans="1:39" x14ac:dyDescent="0.3">
      <c r="A74" s="1" t="s">
        <v>129</v>
      </c>
      <c r="B74" t="s">
        <v>130</v>
      </c>
      <c r="C74" s="20" t="e">
        <f t="shared" si="27"/>
        <v>#REF!</v>
      </c>
      <c r="D74" s="21">
        <f t="shared" si="5"/>
        <v>0</v>
      </c>
      <c r="E74" s="21">
        <f t="shared" si="6"/>
        <v>0</v>
      </c>
      <c r="F74" s="21">
        <f t="shared" si="7"/>
        <v>0</v>
      </c>
      <c r="G74" s="21">
        <f t="shared" si="8"/>
        <v>0</v>
      </c>
      <c r="H74" s="27">
        <f t="shared" si="28"/>
        <v>0</v>
      </c>
      <c r="I74" s="21" t="e">
        <f>Aetna!I74+Anthem!I74+#REF!+Molina!I74+United!I74+Wellcare!I74</f>
        <v>#REF!</v>
      </c>
      <c r="J74" s="21" t="e">
        <f>Aetna!J74+Anthem!J74+#REF!+Molina!J74+United!J74+Wellcare!J74</f>
        <v>#REF!</v>
      </c>
      <c r="K74" s="21" t="e">
        <f>Aetna!K74+Anthem!K74+#REF!+Molina!K74+United!K74+Wellcare!K74</f>
        <v>#REF!</v>
      </c>
      <c r="L74" s="21" t="e">
        <f>Aetna!L74+Anthem!L74+#REF!+Molina!L74+United!L74+Wellcare!L74</f>
        <v>#REF!</v>
      </c>
      <c r="M74" s="21" t="e">
        <f>Aetna!M74+Anthem!M74+#REF!+Molina!M74+United!M74+Wellcare!M74</f>
        <v>#REF!</v>
      </c>
      <c r="N74" s="21" t="e">
        <f>Aetna!N74+Anthem!N74+#REF!+Molina!N74+United!N74+Wellcare!N74</f>
        <v>#REF!</v>
      </c>
      <c r="O74" s="21" t="e">
        <f>Aetna!O74+Anthem!O74+#REF!+Molina!O74+United!O74+Wellcare!O74</f>
        <v>#REF!</v>
      </c>
      <c r="P74" s="21" t="e">
        <f>Aetna!P74+Anthem!P74+#REF!+Molina!P74+United!P74+Wellcare!P74</f>
        <v>#REF!</v>
      </c>
      <c r="Q74" s="21" t="e">
        <f>Aetna!Q74+Anthem!Q74+#REF!+Molina!Q74+United!Q74+Wellcare!Q74</f>
        <v>#REF!</v>
      </c>
      <c r="R74" s="21" t="e">
        <f>Aetna!R74+Anthem!R74+#REF!+Molina!R74+United!R74+Wellcare!R74</f>
        <v>#REF!</v>
      </c>
      <c r="S74" s="21" t="e">
        <f>Aetna!S74+Anthem!S74+#REF!+Molina!S74+United!S74+Wellcare!S74</f>
        <v>#REF!</v>
      </c>
      <c r="T74" s="23" t="e">
        <f>Aetna!U74+Anthem!T74+#REF!+Molina!U74+United!U74+Wellcare!U74</f>
        <v>#REF!</v>
      </c>
      <c r="U74" s="24"/>
      <c r="V74" s="20" t="e">
        <f t="shared" si="29"/>
        <v>#REF!</v>
      </c>
      <c r="W74" s="21">
        <f t="shared" si="11"/>
        <v>0</v>
      </c>
      <c r="X74" s="21">
        <f t="shared" si="30"/>
        <v>0</v>
      </c>
      <c r="Y74" s="21">
        <f t="shared" si="31"/>
        <v>0</v>
      </c>
      <c r="Z74" s="21">
        <f t="shared" si="32"/>
        <v>0</v>
      </c>
      <c r="AA74" s="25">
        <f t="shared" si="33"/>
        <v>0</v>
      </c>
      <c r="AB74" s="26">
        <f t="shared" si="34"/>
        <v>0</v>
      </c>
      <c r="AC74" s="21">
        <f t="shared" si="35"/>
        <v>0</v>
      </c>
      <c r="AD74" s="21">
        <f t="shared" si="36"/>
        <v>0</v>
      </c>
      <c r="AE74" s="21">
        <f t="shared" si="37"/>
        <v>0</v>
      </c>
      <c r="AF74" s="21">
        <f t="shared" si="38"/>
        <v>0</v>
      </c>
      <c r="AG74" s="21">
        <f t="shared" si="39"/>
        <v>0</v>
      </c>
      <c r="AH74" s="21">
        <f t="shared" si="40"/>
        <v>0</v>
      </c>
      <c r="AI74" s="21">
        <f t="shared" si="41"/>
        <v>0</v>
      </c>
      <c r="AJ74" s="21">
        <f t="shared" si="42"/>
        <v>0</v>
      </c>
      <c r="AK74" s="21">
        <f t="shared" si="43"/>
        <v>0</v>
      </c>
      <c r="AL74" s="21">
        <f t="shared" si="44"/>
        <v>0</v>
      </c>
      <c r="AM74" s="23">
        <f t="shared" si="45"/>
        <v>0</v>
      </c>
    </row>
    <row r="75" spans="1:39" x14ac:dyDescent="0.3">
      <c r="A75" s="1" t="s">
        <v>131</v>
      </c>
      <c r="B75" t="s">
        <v>132</v>
      </c>
      <c r="C75" s="20" t="e">
        <f t="shared" si="27"/>
        <v>#REF!</v>
      </c>
      <c r="D75" s="21">
        <f t="shared" si="5"/>
        <v>0</v>
      </c>
      <c r="E75" s="21">
        <f t="shared" si="6"/>
        <v>0</v>
      </c>
      <c r="F75" s="21">
        <f t="shared" si="7"/>
        <v>0</v>
      </c>
      <c r="G75" s="21">
        <f t="shared" si="8"/>
        <v>0</v>
      </c>
      <c r="H75" s="27">
        <f t="shared" si="28"/>
        <v>0</v>
      </c>
      <c r="I75" s="21" t="e">
        <f>Aetna!I75+Anthem!I75+#REF!+Molina!I75+United!I75+Wellcare!I75</f>
        <v>#REF!</v>
      </c>
      <c r="J75" s="21" t="e">
        <f>Aetna!J75+Anthem!J75+#REF!+Molina!J75+United!J75+Wellcare!J75</f>
        <v>#REF!</v>
      </c>
      <c r="K75" s="21" t="e">
        <f>Aetna!K75+Anthem!K75+#REF!+Molina!K75+United!K75+Wellcare!K75</f>
        <v>#REF!</v>
      </c>
      <c r="L75" s="21" t="e">
        <f>Aetna!L75+Anthem!L75+#REF!+Molina!L75+United!L75+Wellcare!L75</f>
        <v>#REF!</v>
      </c>
      <c r="M75" s="21" t="e">
        <f>Aetna!M75+Anthem!M75+#REF!+Molina!M75+United!M75+Wellcare!M75</f>
        <v>#REF!</v>
      </c>
      <c r="N75" s="21" t="e">
        <f>Aetna!N75+Anthem!N75+#REF!+Molina!N75+United!N75+Wellcare!N75</f>
        <v>#REF!</v>
      </c>
      <c r="O75" s="21" t="e">
        <f>Aetna!O75+Anthem!O75+#REF!+Molina!O75+United!O75+Wellcare!O75</f>
        <v>#REF!</v>
      </c>
      <c r="P75" s="21" t="e">
        <f>Aetna!P75+Anthem!P75+#REF!+Molina!P75+United!P75+Wellcare!P75</f>
        <v>#REF!</v>
      </c>
      <c r="Q75" s="21" t="e">
        <f>Aetna!Q75+Anthem!Q75+#REF!+Molina!Q75+United!Q75+Wellcare!Q75</f>
        <v>#REF!</v>
      </c>
      <c r="R75" s="21" t="e">
        <f>Aetna!R75+Anthem!R75+#REF!+Molina!R75+United!R75+Wellcare!R75</f>
        <v>#REF!</v>
      </c>
      <c r="S75" s="21" t="e">
        <f>Aetna!S75+Anthem!S75+#REF!+Molina!S75+United!S75+Wellcare!S75</f>
        <v>#REF!</v>
      </c>
      <c r="T75" s="23" t="e">
        <f>Aetna!U75+Anthem!T75+#REF!+Molina!U75+United!U75+Wellcare!U75</f>
        <v>#REF!</v>
      </c>
      <c r="U75" s="24"/>
      <c r="V75" s="20" t="e">
        <f t="shared" si="29"/>
        <v>#REF!</v>
      </c>
      <c r="W75" s="21">
        <f t="shared" si="11"/>
        <v>0</v>
      </c>
      <c r="X75" s="21">
        <f t="shared" si="30"/>
        <v>0</v>
      </c>
      <c r="Y75" s="21">
        <f t="shared" si="31"/>
        <v>0</v>
      </c>
      <c r="Z75" s="21">
        <f t="shared" si="32"/>
        <v>0</v>
      </c>
      <c r="AA75" s="25">
        <f t="shared" si="33"/>
        <v>0</v>
      </c>
      <c r="AB75" s="26">
        <f t="shared" si="34"/>
        <v>0</v>
      </c>
      <c r="AC75" s="21">
        <f t="shared" si="35"/>
        <v>0</v>
      </c>
      <c r="AD75" s="21">
        <f t="shared" si="36"/>
        <v>0</v>
      </c>
      <c r="AE75" s="21">
        <f t="shared" si="37"/>
        <v>0</v>
      </c>
      <c r="AF75" s="21">
        <f t="shared" si="38"/>
        <v>0</v>
      </c>
      <c r="AG75" s="21">
        <f t="shared" si="39"/>
        <v>0</v>
      </c>
      <c r="AH75" s="21">
        <f t="shared" si="40"/>
        <v>0</v>
      </c>
      <c r="AI75" s="21">
        <f t="shared" si="41"/>
        <v>0</v>
      </c>
      <c r="AJ75" s="21">
        <f t="shared" si="42"/>
        <v>0</v>
      </c>
      <c r="AK75" s="21">
        <f t="shared" si="43"/>
        <v>0</v>
      </c>
      <c r="AL75" s="21">
        <f t="shared" si="44"/>
        <v>0</v>
      </c>
      <c r="AM75" s="23">
        <f t="shared" si="45"/>
        <v>0</v>
      </c>
    </row>
    <row r="76" spans="1:39" x14ac:dyDescent="0.3">
      <c r="A76" s="1" t="s">
        <v>133</v>
      </c>
      <c r="B76" t="s">
        <v>134</v>
      </c>
      <c r="C76" s="20" t="e">
        <f t="shared" si="27"/>
        <v>#REF!</v>
      </c>
      <c r="D76" s="21">
        <f t="shared" si="5"/>
        <v>0</v>
      </c>
      <c r="E76" s="21">
        <f t="shared" si="6"/>
        <v>0</v>
      </c>
      <c r="F76" s="21">
        <f t="shared" si="7"/>
        <v>0</v>
      </c>
      <c r="G76" s="21">
        <f t="shared" si="8"/>
        <v>0</v>
      </c>
      <c r="H76" s="27">
        <f t="shared" si="28"/>
        <v>0</v>
      </c>
      <c r="I76" s="21" t="e">
        <f>Aetna!I76+Anthem!I76+#REF!+Molina!I76+United!I76+Wellcare!I76</f>
        <v>#REF!</v>
      </c>
      <c r="J76" s="21" t="e">
        <f>Aetna!J76+Anthem!J76+#REF!+Molina!J76+United!J76+Wellcare!J76</f>
        <v>#REF!</v>
      </c>
      <c r="K76" s="21" t="e">
        <f>Aetna!K76+Anthem!K76+#REF!+Molina!K76+United!K76+Wellcare!K76</f>
        <v>#REF!</v>
      </c>
      <c r="L76" s="21" t="e">
        <f>Aetna!L76+Anthem!L76+#REF!+Molina!L76+United!L76+Wellcare!L76</f>
        <v>#REF!</v>
      </c>
      <c r="M76" s="21" t="e">
        <f>Aetna!M76+Anthem!M76+#REF!+Molina!M76+United!M76+Wellcare!M76</f>
        <v>#REF!</v>
      </c>
      <c r="N76" s="21" t="e">
        <f>Aetna!N76+Anthem!N76+#REF!+Molina!N76+United!N76+Wellcare!N76</f>
        <v>#REF!</v>
      </c>
      <c r="O76" s="21" t="e">
        <f>Aetna!O76+Anthem!O76+#REF!+Molina!O76+United!O76+Wellcare!O76</f>
        <v>#REF!</v>
      </c>
      <c r="P76" s="21" t="e">
        <f>Aetna!P76+Anthem!P76+#REF!+Molina!P76+United!P76+Wellcare!P76</f>
        <v>#REF!</v>
      </c>
      <c r="Q76" s="21" t="e">
        <f>Aetna!Q76+Anthem!Q76+#REF!+Molina!Q76+United!Q76+Wellcare!Q76</f>
        <v>#REF!</v>
      </c>
      <c r="R76" s="21" t="e">
        <f>Aetna!R76+Anthem!R76+#REF!+Molina!R76+United!R76+Wellcare!R76</f>
        <v>#REF!</v>
      </c>
      <c r="S76" s="21" t="e">
        <f>Aetna!S76+Anthem!S76+#REF!+Molina!S76+United!S76+Wellcare!S76</f>
        <v>#REF!</v>
      </c>
      <c r="T76" s="23" t="e">
        <f>Aetna!U76+Anthem!T76+#REF!+Molina!U76+United!U76+Wellcare!U76</f>
        <v>#REF!</v>
      </c>
      <c r="U76" s="24"/>
      <c r="V76" s="20" t="e">
        <f t="shared" si="29"/>
        <v>#REF!</v>
      </c>
      <c r="W76" s="21">
        <f t="shared" si="11"/>
        <v>0</v>
      </c>
      <c r="X76" s="21">
        <f t="shared" si="30"/>
        <v>0</v>
      </c>
      <c r="Y76" s="21">
        <f t="shared" si="31"/>
        <v>0</v>
      </c>
      <c r="Z76" s="21">
        <f t="shared" si="32"/>
        <v>0</v>
      </c>
      <c r="AA76" s="25">
        <f t="shared" si="33"/>
        <v>0</v>
      </c>
      <c r="AB76" s="26">
        <f t="shared" si="34"/>
        <v>0</v>
      </c>
      <c r="AC76" s="21">
        <f t="shared" si="35"/>
        <v>0</v>
      </c>
      <c r="AD76" s="21">
        <f t="shared" si="36"/>
        <v>0</v>
      </c>
      <c r="AE76" s="21">
        <f t="shared" si="37"/>
        <v>0</v>
      </c>
      <c r="AF76" s="21">
        <f t="shared" si="38"/>
        <v>0</v>
      </c>
      <c r="AG76" s="21">
        <f t="shared" si="39"/>
        <v>0</v>
      </c>
      <c r="AH76" s="21">
        <f t="shared" si="40"/>
        <v>0</v>
      </c>
      <c r="AI76" s="21">
        <f t="shared" si="41"/>
        <v>0</v>
      </c>
      <c r="AJ76" s="21">
        <f t="shared" si="42"/>
        <v>0</v>
      </c>
      <c r="AK76" s="21">
        <f t="shared" si="43"/>
        <v>0</v>
      </c>
      <c r="AL76" s="21">
        <f t="shared" si="44"/>
        <v>0</v>
      </c>
      <c r="AM76" s="23">
        <f t="shared" si="45"/>
        <v>0</v>
      </c>
    </row>
    <row r="77" spans="1:39" x14ac:dyDescent="0.3">
      <c r="A77" s="1" t="s">
        <v>135</v>
      </c>
      <c r="B77" t="s">
        <v>136</v>
      </c>
      <c r="C77" s="20" t="e">
        <f t="shared" si="27"/>
        <v>#REF!</v>
      </c>
      <c r="D77" s="21">
        <f t="shared" si="5"/>
        <v>0</v>
      </c>
      <c r="E77" s="21">
        <f t="shared" si="6"/>
        <v>0</v>
      </c>
      <c r="F77" s="21">
        <f t="shared" si="7"/>
        <v>0</v>
      </c>
      <c r="G77" s="21">
        <f t="shared" si="8"/>
        <v>0</v>
      </c>
      <c r="H77" s="27">
        <f t="shared" si="28"/>
        <v>0</v>
      </c>
      <c r="I77" s="21" t="e">
        <f>Aetna!I77+Anthem!I77+#REF!+Molina!I77+United!I77+Wellcare!I77</f>
        <v>#REF!</v>
      </c>
      <c r="J77" s="21" t="e">
        <f>Aetna!J77+Anthem!J77+#REF!+Molina!J77+United!J77+Wellcare!J77</f>
        <v>#REF!</v>
      </c>
      <c r="K77" s="21" t="e">
        <f>Aetna!K77+Anthem!K77+#REF!+Molina!K77+United!K77+Wellcare!K77</f>
        <v>#REF!</v>
      </c>
      <c r="L77" s="21" t="e">
        <f>Aetna!L77+Anthem!L77+#REF!+Molina!L77+United!L77+Wellcare!L77</f>
        <v>#REF!</v>
      </c>
      <c r="M77" s="21" t="e">
        <f>Aetna!M77+Anthem!M77+#REF!+Molina!M77+United!M77+Wellcare!M77</f>
        <v>#REF!</v>
      </c>
      <c r="N77" s="21" t="e">
        <f>Aetna!N77+Anthem!N77+#REF!+Molina!N77+United!N77+Wellcare!N77</f>
        <v>#REF!</v>
      </c>
      <c r="O77" s="21" t="e">
        <f>Aetna!O77+Anthem!O77+#REF!+Molina!O77+United!O77+Wellcare!O77</f>
        <v>#REF!</v>
      </c>
      <c r="P77" s="21" t="e">
        <f>Aetna!P77+Anthem!P77+#REF!+Molina!P77+United!P77+Wellcare!P77</f>
        <v>#REF!</v>
      </c>
      <c r="Q77" s="21" t="e">
        <f>Aetna!Q77+Anthem!Q77+#REF!+Molina!Q77+United!Q77+Wellcare!Q77</f>
        <v>#REF!</v>
      </c>
      <c r="R77" s="21" t="e">
        <f>Aetna!R77+Anthem!R77+#REF!+Molina!R77+United!R77+Wellcare!R77</f>
        <v>#REF!</v>
      </c>
      <c r="S77" s="21" t="e">
        <f>Aetna!S77+Anthem!S77+#REF!+Molina!S77+United!S77+Wellcare!S77</f>
        <v>#REF!</v>
      </c>
      <c r="T77" s="23" t="e">
        <f>Aetna!U77+Anthem!T77+#REF!+Molina!U77+United!U77+Wellcare!U77</f>
        <v>#REF!</v>
      </c>
      <c r="U77" s="24"/>
      <c r="V77" s="20" t="e">
        <f t="shared" si="29"/>
        <v>#REF!</v>
      </c>
      <c r="W77" s="21">
        <f t="shared" si="11"/>
        <v>0</v>
      </c>
      <c r="X77" s="21">
        <f t="shared" si="30"/>
        <v>0</v>
      </c>
      <c r="Y77" s="21">
        <f t="shared" si="31"/>
        <v>0</v>
      </c>
      <c r="Z77" s="21">
        <f t="shared" si="32"/>
        <v>0</v>
      </c>
      <c r="AA77" s="25">
        <f t="shared" si="33"/>
        <v>0</v>
      </c>
      <c r="AB77" s="26">
        <f t="shared" si="34"/>
        <v>0</v>
      </c>
      <c r="AC77" s="21">
        <f t="shared" si="35"/>
        <v>0</v>
      </c>
      <c r="AD77" s="21">
        <f t="shared" si="36"/>
        <v>0</v>
      </c>
      <c r="AE77" s="21">
        <f t="shared" si="37"/>
        <v>0</v>
      </c>
      <c r="AF77" s="21">
        <f t="shared" si="38"/>
        <v>0</v>
      </c>
      <c r="AG77" s="21">
        <f t="shared" si="39"/>
        <v>0</v>
      </c>
      <c r="AH77" s="21">
        <f t="shared" si="40"/>
        <v>0</v>
      </c>
      <c r="AI77" s="21">
        <f t="shared" si="41"/>
        <v>0</v>
      </c>
      <c r="AJ77" s="21">
        <f t="shared" si="42"/>
        <v>0</v>
      </c>
      <c r="AK77" s="21">
        <f t="shared" si="43"/>
        <v>0</v>
      </c>
      <c r="AL77" s="21">
        <f t="shared" si="44"/>
        <v>0</v>
      </c>
      <c r="AM77" s="23">
        <f t="shared" si="45"/>
        <v>0</v>
      </c>
    </row>
    <row r="78" spans="1:39" x14ac:dyDescent="0.3">
      <c r="A78" s="1" t="s">
        <v>137</v>
      </c>
      <c r="B78" t="s">
        <v>138</v>
      </c>
      <c r="C78" s="20" t="e">
        <f t="shared" si="27"/>
        <v>#REF!</v>
      </c>
      <c r="D78" s="21">
        <f t="shared" si="5"/>
        <v>0</v>
      </c>
      <c r="E78" s="21">
        <f t="shared" si="6"/>
        <v>0</v>
      </c>
      <c r="F78" s="21">
        <f t="shared" si="7"/>
        <v>0</v>
      </c>
      <c r="G78" s="21">
        <f t="shared" si="8"/>
        <v>0</v>
      </c>
      <c r="H78" s="27">
        <f t="shared" si="28"/>
        <v>0</v>
      </c>
      <c r="I78" s="21" t="e">
        <f>Aetna!I78+Anthem!I78+#REF!+Molina!I78+United!I78+Wellcare!I78</f>
        <v>#REF!</v>
      </c>
      <c r="J78" s="21" t="e">
        <f>Aetna!J78+Anthem!J78+#REF!+Molina!J78+United!J78+Wellcare!J78</f>
        <v>#REF!</v>
      </c>
      <c r="K78" s="21" t="e">
        <f>Aetna!K78+Anthem!K78+#REF!+Molina!K78+United!K78+Wellcare!K78</f>
        <v>#REF!</v>
      </c>
      <c r="L78" s="21" t="e">
        <f>Aetna!L78+Anthem!L78+#REF!+Molina!L78+United!L78+Wellcare!L78</f>
        <v>#REF!</v>
      </c>
      <c r="M78" s="21" t="e">
        <f>Aetna!M78+Anthem!M78+#REF!+Molina!M78+United!M78+Wellcare!M78</f>
        <v>#REF!</v>
      </c>
      <c r="N78" s="21" t="e">
        <f>Aetna!N78+Anthem!N78+#REF!+Molina!N78+United!N78+Wellcare!N78</f>
        <v>#REF!</v>
      </c>
      <c r="O78" s="21" t="e">
        <f>Aetna!O78+Anthem!O78+#REF!+Molina!O78+United!O78+Wellcare!O78</f>
        <v>#REF!</v>
      </c>
      <c r="P78" s="21" t="e">
        <f>Aetna!P78+Anthem!P78+#REF!+Molina!P78+United!P78+Wellcare!P78</f>
        <v>#REF!</v>
      </c>
      <c r="Q78" s="21" t="e">
        <f>Aetna!Q78+Anthem!Q78+#REF!+Molina!Q78+United!Q78+Wellcare!Q78</f>
        <v>#REF!</v>
      </c>
      <c r="R78" s="21" t="e">
        <f>Aetna!R78+Anthem!R78+#REF!+Molina!R78+United!R78+Wellcare!R78</f>
        <v>#REF!</v>
      </c>
      <c r="S78" s="21" t="e">
        <f>Aetna!S78+Anthem!S78+#REF!+Molina!S78+United!S78+Wellcare!S78</f>
        <v>#REF!</v>
      </c>
      <c r="T78" s="23" t="e">
        <f>Aetna!U78+Anthem!T78+#REF!+Molina!U78+United!U78+Wellcare!U78</f>
        <v>#REF!</v>
      </c>
      <c r="U78" s="24"/>
      <c r="V78" s="20" t="e">
        <f t="shared" si="29"/>
        <v>#REF!</v>
      </c>
      <c r="W78" s="21">
        <f t="shared" si="11"/>
        <v>0</v>
      </c>
      <c r="X78" s="21">
        <f t="shared" si="30"/>
        <v>0</v>
      </c>
      <c r="Y78" s="21">
        <f t="shared" si="31"/>
        <v>0</v>
      </c>
      <c r="Z78" s="21">
        <f t="shared" si="32"/>
        <v>0</v>
      </c>
      <c r="AA78" s="25">
        <f t="shared" si="33"/>
        <v>0</v>
      </c>
      <c r="AB78" s="26">
        <f t="shared" si="34"/>
        <v>0</v>
      </c>
      <c r="AC78" s="21">
        <f t="shared" si="35"/>
        <v>0</v>
      </c>
      <c r="AD78" s="21">
        <f t="shared" si="36"/>
        <v>0</v>
      </c>
      <c r="AE78" s="21">
        <f t="shared" si="37"/>
        <v>0</v>
      </c>
      <c r="AF78" s="21">
        <f t="shared" si="38"/>
        <v>0</v>
      </c>
      <c r="AG78" s="21">
        <f t="shared" si="39"/>
        <v>0</v>
      </c>
      <c r="AH78" s="21">
        <f t="shared" si="40"/>
        <v>0</v>
      </c>
      <c r="AI78" s="21">
        <f t="shared" si="41"/>
        <v>0</v>
      </c>
      <c r="AJ78" s="21">
        <f t="shared" si="42"/>
        <v>0</v>
      </c>
      <c r="AK78" s="21">
        <f t="shared" si="43"/>
        <v>0</v>
      </c>
      <c r="AL78" s="21">
        <f t="shared" si="44"/>
        <v>0</v>
      </c>
      <c r="AM78" s="23">
        <f t="shared" si="45"/>
        <v>0</v>
      </c>
    </row>
    <row r="79" spans="1:39" x14ac:dyDescent="0.3">
      <c r="A79" s="1" t="s">
        <v>139</v>
      </c>
      <c r="B79" t="s">
        <v>140</v>
      </c>
      <c r="C79" s="20" t="e">
        <f t="shared" si="27"/>
        <v>#REF!</v>
      </c>
      <c r="D79" s="21">
        <f t="shared" si="5"/>
        <v>0</v>
      </c>
      <c r="E79" s="21">
        <f t="shared" si="6"/>
        <v>0</v>
      </c>
      <c r="F79" s="21">
        <f t="shared" si="7"/>
        <v>0</v>
      </c>
      <c r="G79" s="21">
        <f t="shared" si="8"/>
        <v>0</v>
      </c>
      <c r="H79" s="27">
        <f t="shared" si="28"/>
        <v>0</v>
      </c>
      <c r="I79" s="21" t="e">
        <f>Aetna!I79+Anthem!I79+#REF!+Molina!I79+United!I79+Wellcare!I79</f>
        <v>#REF!</v>
      </c>
      <c r="J79" s="21" t="e">
        <f>Aetna!J79+Anthem!J79+#REF!+Molina!J79+United!J79+Wellcare!J79</f>
        <v>#REF!</v>
      </c>
      <c r="K79" s="21" t="e">
        <f>Aetna!K79+Anthem!K79+#REF!+Molina!K79+United!K79+Wellcare!K79</f>
        <v>#REF!</v>
      </c>
      <c r="L79" s="21" t="e">
        <f>Aetna!L79+Anthem!L79+#REF!+Molina!L79+United!L79+Wellcare!L79</f>
        <v>#REF!</v>
      </c>
      <c r="M79" s="21" t="e">
        <f>Aetna!M79+Anthem!M79+#REF!+Molina!M79+United!M79+Wellcare!M79</f>
        <v>#REF!</v>
      </c>
      <c r="N79" s="21" t="e">
        <f>Aetna!N79+Anthem!N79+#REF!+Molina!N79+United!N79+Wellcare!N79</f>
        <v>#REF!</v>
      </c>
      <c r="O79" s="21" t="e">
        <f>Aetna!O79+Anthem!O79+#REF!+Molina!O79+United!O79+Wellcare!O79</f>
        <v>#REF!</v>
      </c>
      <c r="P79" s="21" t="e">
        <f>Aetna!P79+Anthem!P79+#REF!+Molina!P79+United!P79+Wellcare!P79</f>
        <v>#REF!</v>
      </c>
      <c r="Q79" s="21" t="e">
        <f>Aetna!Q79+Anthem!Q79+#REF!+Molina!Q79+United!Q79+Wellcare!Q79</f>
        <v>#REF!</v>
      </c>
      <c r="R79" s="21" t="e">
        <f>Aetna!R79+Anthem!R79+#REF!+Molina!R79+United!R79+Wellcare!R79</f>
        <v>#REF!</v>
      </c>
      <c r="S79" s="21" t="e">
        <f>Aetna!S79+Anthem!S79+#REF!+Molina!S79+United!S79+Wellcare!S79</f>
        <v>#REF!</v>
      </c>
      <c r="T79" s="23" t="e">
        <f>Aetna!U79+Anthem!T79+#REF!+Molina!U79+United!U79+Wellcare!U79</f>
        <v>#REF!</v>
      </c>
      <c r="U79" s="24"/>
      <c r="V79" s="20" t="e">
        <f t="shared" si="29"/>
        <v>#REF!</v>
      </c>
      <c r="W79" s="21">
        <f t="shared" si="11"/>
        <v>0</v>
      </c>
      <c r="X79" s="21">
        <f t="shared" si="30"/>
        <v>0</v>
      </c>
      <c r="Y79" s="21">
        <f t="shared" si="31"/>
        <v>0</v>
      </c>
      <c r="Z79" s="21">
        <f t="shared" si="32"/>
        <v>0</v>
      </c>
      <c r="AA79" s="25">
        <f t="shared" si="33"/>
        <v>0</v>
      </c>
      <c r="AB79" s="26">
        <f t="shared" si="34"/>
        <v>0</v>
      </c>
      <c r="AC79" s="21">
        <f t="shared" si="35"/>
        <v>0</v>
      </c>
      <c r="AD79" s="21">
        <f t="shared" si="36"/>
        <v>0</v>
      </c>
      <c r="AE79" s="21">
        <f t="shared" si="37"/>
        <v>0</v>
      </c>
      <c r="AF79" s="21">
        <f t="shared" si="38"/>
        <v>0</v>
      </c>
      <c r="AG79" s="21">
        <f t="shared" si="39"/>
        <v>0</v>
      </c>
      <c r="AH79" s="21">
        <f t="shared" si="40"/>
        <v>0</v>
      </c>
      <c r="AI79" s="21">
        <f t="shared" si="41"/>
        <v>0</v>
      </c>
      <c r="AJ79" s="21">
        <f t="shared" si="42"/>
        <v>0</v>
      </c>
      <c r="AK79" s="21">
        <f t="shared" si="43"/>
        <v>0</v>
      </c>
      <c r="AL79" s="21">
        <f t="shared" si="44"/>
        <v>0</v>
      </c>
      <c r="AM79" s="23">
        <f t="shared" si="45"/>
        <v>0</v>
      </c>
    </row>
    <row r="80" spans="1:39" x14ac:dyDescent="0.3">
      <c r="A80" s="1" t="s">
        <v>141</v>
      </c>
      <c r="B80" t="s">
        <v>142</v>
      </c>
      <c r="C80" s="20" t="e">
        <f t="shared" si="27"/>
        <v>#REF!</v>
      </c>
      <c r="D80" s="21">
        <f t="shared" si="5"/>
        <v>0</v>
      </c>
      <c r="E80" s="21">
        <f t="shared" si="6"/>
        <v>0</v>
      </c>
      <c r="F80" s="21">
        <f t="shared" si="7"/>
        <v>0</v>
      </c>
      <c r="G80" s="21">
        <f t="shared" si="8"/>
        <v>0</v>
      </c>
      <c r="H80" s="27">
        <f t="shared" si="28"/>
        <v>0</v>
      </c>
      <c r="I80" s="21" t="e">
        <f>Aetna!I80+Anthem!I80+#REF!+Molina!I80+United!I80+Wellcare!I80</f>
        <v>#REF!</v>
      </c>
      <c r="J80" s="21" t="e">
        <f>Aetna!J80+Anthem!J80+#REF!+Molina!J80+United!J80+Wellcare!J80</f>
        <v>#REF!</v>
      </c>
      <c r="K80" s="21" t="e">
        <f>Aetna!K80+Anthem!K80+#REF!+Molina!K80+United!K80+Wellcare!K80</f>
        <v>#REF!</v>
      </c>
      <c r="L80" s="21" t="e">
        <f>Aetna!L80+Anthem!L80+#REF!+Molina!L80+United!L80+Wellcare!L80</f>
        <v>#REF!</v>
      </c>
      <c r="M80" s="21" t="e">
        <f>Aetna!M80+Anthem!M80+#REF!+Molina!M80+United!M80+Wellcare!M80</f>
        <v>#REF!</v>
      </c>
      <c r="N80" s="21" t="e">
        <f>Aetna!N80+Anthem!N80+#REF!+Molina!N80+United!N80+Wellcare!N80</f>
        <v>#REF!</v>
      </c>
      <c r="O80" s="21" t="e">
        <f>Aetna!O80+Anthem!O80+#REF!+Molina!O80+United!O80+Wellcare!O80</f>
        <v>#REF!</v>
      </c>
      <c r="P80" s="21" t="e">
        <f>Aetna!P80+Anthem!P80+#REF!+Molina!P80+United!P80+Wellcare!P80</f>
        <v>#REF!</v>
      </c>
      <c r="Q80" s="21" t="e">
        <f>Aetna!Q80+Anthem!Q80+#REF!+Molina!Q80+United!Q80+Wellcare!Q80</f>
        <v>#REF!</v>
      </c>
      <c r="R80" s="21" t="e">
        <f>Aetna!R80+Anthem!R80+#REF!+Molina!R80+United!R80+Wellcare!R80</f>
        <v>#REF!</v>
      </c>
      <c r="S80" s="21" t="e">
        <f>Aetna!S80+Anthem!S80+#REF!+Molina!S80+United!S80+Wellcare!S80</f>
        <v>#REF!</v>
      </c>
      <c r="T80" s="23" t="e">
        <f>Aetna!U80+Anthem!T80+#REF!+Molina!U80+United!U80+Wellcare!U80</f>
        <v>#REF!</v>
      </c>
      <c r="U80" s="24"/>
      <c r="V80" s="20" t="e">
        <f t="shared" si="29"/>
        <v>#REF!</v>
      </c>
      <c r="W80" s="21">
        <f t="shared" si="11"/>
        <v>0</v>
      </c>
      <c r="X80" s="21">
        <f t="shared" si="30"/>
        <v>0</v>
      </c>
      <c r="Y80" s="21">
        <f t="shared" si="31"/>
        <v>0</v>
      </c>
      <c r="Z80" s="21">
        <f t="shared" si="32"/>
        <v>0</v>
      </c>
      <c r="AA80" s="25">
        <f t="shared" si="33"/>
        <v>0</v>
      </c>
      <c r="AB80" s="26">
        <f t="shared" si="34"/>
        <v>0</v>
      </c>
      <c r="AC80" s="21">
        <f t="shared" si="35"/>
        <v>0</v>
      </c>
      <c r="AD80" s="21">
        <f t="shared" si="36"/>
        <v>0</v>
      </c>
      <c r="AE80" s="21">
        <f t="shared" si="37"/>
        <v>0</v>
      </c>
      <c r="AF80" s="21">
        <f t="shared" si="38"/>
        <v>0</v>
      </c>
      <c r="AG80" s="21">
        <f t="shared" si="39"/>
        <v>0</v>
      </c>
      <c r="AH80" s="21">
        <f t="shared" si="40"/>
        <v>0</v>
      </c>
      <c r="AI80" s="21">
        <f t="shared" si="41"/>
        <v>0</v>
      </c>
      <c r="AJ80" s="21">
        <f t="shared" si="42"/>
        <v>0</v>
      </c>
      <c r="AK80" s="21">
        <f t="shared" si="43"/>
        <v>0</v>
      </c>
      <c r="AL80" s="21">
        <f t="shared" si="44"/>
        <v>0</v>
      </c>
      <c r="AM80" s="23">
        <f t="shared" si="45"/>
        <v>0</v>
      </c>
    </row>
    <row r="81" spans="1:39" x14ac:dyDescent="0.3">
      <c r="A81" s="1" t="s">
        <v>143</v>
      </c>
      <c r="B81" t="s">
        <v>144</v>
      </c>
      <c r="C81" s="20" t="e">
        <f t="shared" si="27"/>
        <v>#REF!</v>
      </c>
      <c r="D81" s="21">
        <f t="shared" si="5"/>
        <v>0</v>
      </c>
      <c r="E81" s="21">
        <f t="shared" si="6"/>
        <v>0</v>
      </c>
      <c r="F81" s="21">
        <f t="shared" si="7"/>
        <v>0</v>
      </c>
      <c r="G81" s="21">
        <f t="shared" si="8"/>
        <v>0</v>
      </c>
      <c r="H81" s="27">
        <f t="shared" si="28"/>
        <v>0</v>
      </c>
      <c r="I81" s="21" t="e">
        <f>Aetna!I81+Anthem!I81+#REF!+Molina!I81+United!I81+Wellcare!I81</f>
        <v>#REF!</v>
      </c>
      <c r="J81" s="21" t="e">
        <f>Aetna!J81+Anthem!J81+#REF!+Molina!J81+United!J81+Wellcare!J81</f>
        <v>#REF!</v>
      </c>
      <c r="K81" s="21" t="e">
        <f>Aetna!K81+Anthem!K81+#REF!+Molina!K81+United!K81+Wellcare!K81</f>
        <v>#REF!</v>
      </c>
      <c r="L81" s="21" t="e">
        <f>Aetna!L81+Anthem!L81+#REF!+Molina!L81+United!L81+Wellcare!L81</f>
        <v>#REF!</v>
      </c>
      <c r="M81" s="21" t="e">
        <f>Aetna!M81+Anthem!M81+#REF!+Molina!M81+United!M81+Wellcare!M81</f>
        <v>#REF!</v>
      </c>
      <c r="N81" s="21" t="e">
        <f>Aetna!N81+Anthem!N81+#REF!+Molina!N81+United!N81+Wellcare!N81</f>
        <v>#REF!</v>
      </c>
      <c r="O81" s="21" t="e">
        <f>Aetna!O81+Anthem!O81+#REF!+Molina!O81+United!O81+Wellcare!O81</f>
        <v>#REF!</v>
      </c>
      <c r="P81" s="21" t="e">
        <f>Aetna!P81+Anthem!P81+#REF!+Molina!P81+United!P81+Wellcare!P81</f>
        <v>#REF!</v>
      </c>
      <c r="Q81" s="21" t="e">
        <f>Aetna!Q81+Anthem!Q81+#REF!+Molina!Q81+United!Q81+Wellcare!Q81</f>
        <v>#REF!</v>
      </c>
      <c r="R81" s="21" t="e">
        <f>Aetna!R81+Anthem!R81+#REF!+Molina!R81+United!R81+Wellcare!R81</f>
        <v>#REF!</v>
      </c>
      <c r="S81" s="21" t="e">
        <f>Aetna!S81+Anthem!S81+#REF!+Molina!S81+United!S81+Wellcare!S81</f>
        <v>#REF!</v>
      </c>
      <c r="T81" s="23" t="e">
        <f>Aetna!U81+Anthem!T81+#REF!+Molina!U81+United!U81+Wellcare!U81</f>
        <v>#REF!</v>
      </c>
      <c r="U81" s="24"/>
      <c r="V81" s="20" t="e">
        <f t="shared" si="29"/>
        <v>#REF!</v>
      </c>
      <c r="W81" s="21">
        <f t="shared" si="11"/>
        <v>0</v>
      </c>
      <c r="X81" s="21">
        <f t="shared" si="30"/>
        <v>0</v>
      </c>
      <c r="Y81" s="21">
        <f t="shared" si="31"/>
        <v>0</v>
      </c>
      <c r="Z81" s="21">
        <f t="shared" si="32"/>
        <v>0</v>
      </c>
      <c r="AA81" s="25">
        <f t="shared" si="33"/>
        <v>0</v>
      </c>
      <c r="AB81" s="26">
        <f t="shared" si="34"/>
        <v>0</v>
      </c>
      <c r="AC81" s="21">
        <f t="shared" si="35"/>
        <v>0</v>
      </c>
      <c r="AD81" s="21">
        <f t="shared" si="36"/>
        <v>0</v>
      </c>
      <c r="AE81" s="21">
        <f t="shared" si="37"/>
        <v>0</v>
      </c>
      <c r="AF81" s="21">
        <f t="shared" si="38"/>
        <v>0</v>
      </c>
      <c r="AG81" s="21">
        <f t="shared" si="39"/>
        <v>0</v>
      </c>
      <c r="AH81" s="21">
        <f t="shared" si="40"/>
        <v>0</v>
      </c>
      <c r="AI81" s="21">
        <f t="shared" si="41"/>
        <v>0</v>
      </c>
      <c r="AJ81" s="21">
        <f t="shared" si="42"/>
        <v>0</v>
      </c>
      <c r="AK81" s="21">
        <f t="shared" si="43"/>
        <v>0</v>
      </c>
      <c r="AL81" s="21">
        <f t="shared" si="44"/>
        <v>0</v>
      </c>
      <c r="AM81" s="23">
        <f t="shared" si="45"/>
        <v>0</v>
      </c>
    </row>
    <row r="82" spans="1:39" x14ac:dyDescent="0.3">
      <c r="A82" s="1" t="s">
        <v>145</v>
      </c>
      <c r="B82" t="s">
        <v>146</v>
      </c>
      <c r="C82" s="20" t="e">
        <f t="shared" si="27"/>
        <v>#REF!</v>
      </c>
      <c r="D82" s="21">
        <f t="shared" si="5"/>
        <v>0</v>
      </c>
      <c r="E82" s="21">
        <f t="shared" si="6"/>
        <v>0</v>
      </c>
      <c r="F82" s="21">
        <f t="shared" si="7"/>
        <v>0</v>
      </c>
      <c r="G82" s="21">
        <f t="shared" si="8"/>
        <v>0</v>
      </c>
      <c r="H82" s="27">
        <f t="shared" si="28"/>
        <v>0</v>
      </c>
      <c r="I82" s="21" t="e">
        <f>Aetna!I82+Anthem!I82+#REF!+Molina!I82+United!I82+Wellcare!I82</f>
        <v>#REF!</v>
      </c>
      <c r="J82" s="21" t="e">
        <f>Aetna!J82+Anthem!J82+#REF!+Molina!J82+United!J82+Wellcare!J82</f>
        <v>#REF!</v>
      </c>
      <c r="K82" s="21" t="e">
        <f>Aetna!K82+Anthem!K82+#REF!+Molina!K82+United!K82+Wellcare!K82</f>
        <v>#REF!</v>
      </c>
      <c r="L82" s="21" t="e">
        <f>Aetna!L82+Anthem!L82+#REF!+Molina!L82+United!L82+Wellcare!L82</f>
        <v>#REF!</v>
      </c>
      <c r="M82" s="21" t="e">
        <f>Aetna!M82+Anthem!M82+#REF!+Molina!M82+United!M82+Wellcare!M82</f>
        <v>#REF!</v>
      </c>
      <c r="N82" s="21" t="e">
        <f>Aetna!N82+Anthem!N82+#REF!+Molina!N82+United!N82+Wellcare!N82</f>
        <v>#REF!</v>
      </c>
      <c r="O82" s="21" t="e">
        <f>Aetna!O82+Anthem!O82+#REF!+Molina!O82+United!O82+Wellcare!O82</f>
        <v>#REF!</v>
      </c>
      <c r="P82" s="21" t="e">
        <f>Aetna!P82+Anthem!P82+#REF!+Molina!P82+United!P82+Wellcare!P82</f>
        <v>#REF!</v>
      </c>
      <c r="Q82" s="21" t="e">
        <f>Aetna!Q82+Anthem!Q82+#REF!+Molina!Q82+United!Q82+Wellcare!Q82</f>
        <v>#REF!</v>
      </c>
      <c r="R82" s="21" t="e">
        <f>Aetna!R82+Anthem!R82+#REF!+Molina!R82+United!R82+Wellcare!R82</f>
        <v>#REF!</v>
      </c>
      <c r="S82" s="21" t="e">
        <f>Aetna!S82+Anthem!S82+#REF!+Molina!S82+United!S82+Wellcare!S82</f>
        <v>#REF!</v>
      </c>
      <c r="T82" s="23" t="e">
        <f>Aetna!U82+Anthem!T82+#REF!+Molina!U82+United!U82+Wellcare!U82</f>
        <v>#REF!</v>
      </c>
      <c r="U82" s="24"/>
      <c r="V82" s="20" t="e">
        <f t="shared" si="29"/>
        <v>#REF!</v>
      </c>
      <c r="W82" s="21">
        <f t="shared" si="11"/>
        <v>0</v>
      </c>
      <c r="X82" s="21">
        <f t="shared" si="30"/>
        <v>0</v>
      </c>
      <c r="Y82" s="21">
        <f t="shared" si="31"/>
        <v>0</v>
      </c>
      <c r="Z82" s="21">
        <f t="shared" si="32"/>
        <v>0</v>
      </c>
      <c r="AA82" s="25">
        <f t="shared" si="33"/>
        <v>0</v>
      </c>
      <c r="AB82" s="26">
        <f t="shared" si="34"/>
        <v>0</v>
      </c>
      <c r="AC82" s="21">
        <f t="shared" si="35"/>
        <v>0</v>
      </c>
      <c r="AD82" s="21">
        <f t="shared" si="36"/>
        <v>0</v>
      </c>
      <c r="AE82" s="21">
        <f t="shared" si="37"/>
        <v>0</v>
      </c>
      <c r="AF82" s="21">
        <f t="shared" si="38"/>
        <v>0</v>
      </c>
      <c r="AG82" s="21">
        <f t="shared" si="39"/>
        <v>0</v>
      </c>
      <c r="AH82" s="21">
        <f t="shared" si="40"/>
        <v>0</v>
      </c>
      <c r="AI82" s="21">
        <f t="shared" si="41"/>
        <v>0</v>
      </c>
      <c r="AJ82" s="21">
        <f t="shared" si="42"/>
        <v>0</v>
      </c>
      <c r="AK82" s="21">
        <f t="shared" si="43"/>
        <v>0</v>
      </c>
      <c r="AL82" s="21">
        <f t="shared" si="44"/>
        <v>0</v>
      </c>
      <c r="AM82" s="23">
        <f t="shared" si="45"/>
        <v>0</v>
      </c>
    </row>
    <row r="83" spans="1:39" x14ac:dyDescent="0.3">
      <c r="A83" s="1" t="s">
        <v>147</v>
      </c>
      <c r="B83" t="s">
        <v>148</v>
      </c>
      <c r="C83" s="20" t="e">
        <f t="shared" si="27"/>
        <v>#REF!</v>
      </c>
      <c r="D83" s="21">
        <f t="shared" si="5"/>
        <v>0</v>
      </c>
      <c r="E83" s="21">
        <f t="shared" si="6"/>
        <v>0</v>
      </c>
      <c r="F83" s="21">
        <f t="shared" si="7"/>
        <v>0</v>
      </c>
      <c r="G83" s="21">
        <f t="shared" si="8"/>
        <v>0</v>
      </c>
      <c r="H83" s="27">
        <f t="shared" si="28"/>
        <v>0</v>
      </c>
      <c r="I83" s="21" t="e">
        <f>Aetna!I83+Anthem!I83+#REF!+Molina!I83+United!I83+Wellcare!I83</f>
        <v>#REF!</v>
      </c>
      <c r="J83" s="21" t="e">
        <f>Aetna!J83+Anthem!J83+#REF!+Molina!J83+United!J83+Wellcare!J83</f>
        <v>#REF!</v>
      </c>
      <c r="K83" s="21" t="e">
        <f>Aetna!K83+Anthem!K83+#REF!+Molina!K83+United!K83+Wellcare!K83</f>
        <v>#REF!</v>
      </c>
      <c r="L83" s="21" t="e">
        <f>Aetna!L83+Anthem!L83+#REF!+Molina!L83+United!L83+Wellcare!L83</f>
        <v>#REF!</v>
      </c>
      <c r="M83" s="21" t="e">
        <f>Aetna!M83+Anthem!M83+#REF!+Molina!M83+United!M83+Wellcare!M83</f>
        <v>#REF!</v>
      </c>
      <c r="N83" s="21" t="e">
        <f>Aetna!N83+Anthem!N83+#REF!+Molina!N83+United!N83+Wellcare!N83</f>
        <v>#REF!</v>
      </c>
      <c r="O83" s="21" t="e">
        <f>Aetna!O83+Anthem!O83+#REF!+Molina!O83+United!O83+Wellcare!O83</f>
        <v>#REF!</v>
      </c>
      <c r="P83" s="21" t="e">
        <f>Aetna!P83+Anthem!P83+#REF!+Molina!P83+United!P83+Wellcare!P83</f>
        <v>#REF!</v>
      </c>
      <c r="Q83" s="21" t="e">
        <f>Aetna!Q83+Anthem!Q83+#REF!+Molina!Q83+United!Q83+Wellcare!Q83</f>
        <v>#REF!</v>
      </c>
      <c r="R83" s="21" t="e">
        <f>Aetna!R83+Anthem!R83+#REF!+Molina!R83+United!R83+Wellcare!R83</f>
        <v>#REF!</v>
      </c>
      <c r="S83" s="21" t="e">
        <f>Aetna!S83+Anthem!S83+#REF!+Molina!S83+United!S83+Wellcare!S83</f>
        <v>#REF!</v>
      </c>
      <c r="T83" s="23" t="e">
        <f>Aetna!U83+Anthem!T83+#REF!+Molina!U83+United!U83+Wellcare!U83</f>
        <v>#REF!</v>
      </c>
      <c r="U83" s="24"/>
      <c r="V83" s="20" t="e">
        <f t="shared" si="29"/>
        <v>#REF!</v>
      </c>
      <c r="W83" s="21">
        <f t="shared" si="11"/>
        <v>0</v>
      </c>
      <c r="X83" s="21">
        <f t="shared" si="30"/>
        <v>0</v>
      </c>
      <c r="Y83" s="21">
        <f t="shared" si="31"/>
        <v>0</v>
      </c>
      <c r="Z83" s="21">
        <f t="shared" si="32"/>
        <v>0</v>
      </c>
      <c r="AA83" s="25">
        <f t="shared" si="33"/>
        <v>0</v>
      </c>
      <c r="AB83" s="26">
        <f t="shared" si="34"/>
        <v>0</v>
      </c>
      <c r="AC83" s="21">
        <f t="shared" si="35"/>
        <v>0</v>
      </c>
      <c r="AD83" s="21">
        <f t="shared" si="36"/>
        <v>0</v>
      </c>
      <c r="AE83" s="21">
        <f t="shared" si="37"/>
        <v>0</v>
      </c>
      <c r="AF83" s="21">
        <f t="shared" si="38"/>
        <v>0</v>
      </c>
      <c r="AG83" s="21">
        <f t="shared" si="39"/>
        <v>0</v>
      </c>
      <c r="AH83" s="21">
        <f t="shared" si="40"/>
        <v>0</v>
      </c>
      <c r="AI83" s="21">
        <f t="shared" si="41"/>
        <v>0</v>
      </c>
      <c r="AJ83" s="21">
        <f t="shared" si="42"/>
        <v>0</v>
      </c>
      <c r="AK83" s="21">
        <f t="shared" si="43"/>
        <v>0</v>
      </c>
      <c r="AL83" s="21">
        <f t="shared" si="44"/>
        <v>0</v>
      </c>
      <c r="AM83" s="23">
        <f t="shared" si="45"/>
        <v>0</v>
      </c>
    </row>
    <row r="84" spans="1:39" x14ac:dyDescent="0.3">
      <c r="A84" s="1" t="s">
        <v>149</v>
      </c>
      <c r="B84" t="s">
        <v>150</v>
      </c>
      <c r="C84" s="20" t="e">
        <f t="shared" si="27"/>
        <v>#REF!</v>
      </c>
      <c r="D84" s="21">
        <f t="shared" si="5"/>
        <v>0</v>
      </c>
      <c r="E84" s="21">
        <f t="shared" si="6"/>
        <v>0</v>
      </c>
      <c r="F84" s="21">
        <f t="shared" si="7"/>
        <v>0</v>
      </c>
      <c r="G84" s="21">
        <f t="shared" si="8"/>
        <v>0</v>
      </c>
      <c r="H84" s="27">
        <f t="shared" si="28"/>
        <v>0</v>
      </c>
      <c r="I84" s="21" t="e">
        <f>Aetna!I84+Anthem!I84+#REF!+Molina!I84+United!I84+Wellcare!I84</f>
        <v>#REF!</v>
      </c>
      <c r="J84" s="21" t="e">
        <f>Aetna!J84+Anthem!J84+#REF!+Molina!J84+United!J84+Wellcare!J84</f>
        <v>#REF!</v>
      </c>
      <c r="K84" s="21" t="e">
        <f>Aetna!K84+Anthem!K84+#REF!+Molina!K84+United!K84+Wellcare!K84</f>
        <v>#REF!</v>
      </c>
      <c r="L84" s="21" t="e">
        <f>Aetna!L84+Anthem!L84+#REF!+Molina!L84+United!L84+Wellcare!L84</f>
        <v>#REF!</v>
      </c>
      <c r="M84" s="21" t="e">
        <f>Aetna!M84+Anthem!M84+#REF!+Molina!M84+United!M84+Wellcare!M84</f>
        <v>#REF!</v>
      </c>
      <c r="N84" s="21" t="e">
        <f>Aetna!N84+Anthem!N84+#REF!+Molina!N84+United!N84+Wellcare!N84</f>
        <v>#REF!</v>
      </c>
      <c r="O84" s="21" t="e">
        <f>Aetna!O84+Anthem!O84+#REF!+Molina!O84+United!O84+Wellcare!O84</f>
        <v>#REF!</v>
      </c>
      <c r="P84" s="21" t="e">
        <f>Aetna!P84+Anthem!P84+#REF!+Molina!P84+United!P84+Wellcare!P84</f>
        <v>#REF!</v>
      </c>
      <c r="Q84" s="21" t="e">
        <f>Aetna!Q84+Anthem!Q84+#REF!+Molina!Q84+United!Q84+Wellcare!Q84</f>
        <v>#REF!</v>
      </c>
      <c r="R84" s="21" t="e">
        <f>Aetna!R84+Anthem!R84+#REF!+Molina!R84+United!R84+Wellcare!R84</f>
        <v>#REF!</v>
      </c>
      <c r="S84" s="21" t="e">
        <f>Aetna!S84+Anthem!S84+#REF!+Molina!S84+United!S84+Wellcare!S84</f>
        <v>#REF!</v>
      </c>
      <c r="T84" s="23" t="e">
        <f>Aetna!U84+Anthem!T84+#REF!+Molina!U84+United!U84+Wellcare!U84</f>
        <v>#REF!</v>
      </c>
      <c r="U84" s="24"/>
      <c r="V84" s="20" t="e">
        <f t="shared" si="29"/>
        <v>#REF!</v>
      </c>
      <c r="W84" s="21">
        <f t="shared" si="11"/>
        <v>0</v>
      </c>
      <c r="X84" s="21">
        <f t="shared" si="30"/>
        <v>0</v>
      </c>
      <c r="Y84" s="21">
        <f t="shared" si="31"/>
        <v>0</v>
      </c>
      <c r="Z84" s="21">
        <f t="shared" si="32"/>
        <v>0</v>
      </c>
      <c r="AA84" s="25">
        <f t="shared" si="33"/>
        <v>0</v>
      </c>
      <c r="AB84" s="26">
        <f t="shared" si="34"/>
        <v>0</v>
      </c>
      <c r="AC84" s="21">
        <f t="shared" si="35"/>
        <v>0</v>
      </c>
      <c r="AD84" s="21">
        <f t="shared" si="36"/>
        <v>0</v>
      </c>
      <c r="AE84" s="21">
        <f t="shared" si="37"/>
        <v>0</v>
      </c>
      <c r="AF84" s="21">
        <f t="shared" si="38"/>
        <v>0</v>
      </c>
      <c r="AG84" s="21">
        <f t="shared" si="39"/>
        <v>0</v>
      </c>
      <c r="AH84" s="21">
        <f t="shared" si="40"/>
        <v>0</v>
      </c>
      <c r="AI84" s="21">
        <f t="shared" si="41"/>
        <v>0</v>
      </c>
      <c r="AJ84" s="21">
        <f t="shared" si="42"/>
        <v>0</v>
      </c>
      <c r="AK84" s="21">
        <f t="shared" si="43"/>
        <v>0</v>
      </c>
      <c r="AL84" s="21">
        <f t="shared" si="44"/>
        <v>0</v>
      </c>
      <c r="AM84" s="23">
        <f t="shared" si="45"/>
        <v>0</v>
      </c>
    </row>
    <row r="85" spans="1:39" x14ac:dyDescent="0.3">
      <c r="A85" s="1" t="s">
        <v>151</v>
      </c>
      <c r="B85" t="s">
        <v>152</v>
      </c>
      <c r="C85" s="20" t="e">
        <f t="shared" si="27"/>
        <v>#REF!</v>
      </c>
      <c r="D85" s="21">
        <f t="shared" si="5"/>
        <v>0</v>
      </c>
      <c r="E85" s="21">
        <f t="shared" si="6"/>
        <v>0</v>
      </c>
      <c r="F85" s="21">
        <f t="shared" si="7"/>
        <v>0</v>
      </c>
      <c r="G85" s="21">
        <f t="shared" si="8"/>
        <v>0</v>
      </c>
      <c r="H85" s="27">
        <f t="shared" si="28"/>
        <v>0</v>
      </c>
      <c r="I85" s="21" t="e">
        <f>Aetna!I85+Anthem!I85+#REF!+Molina!I85+United!I85+Wellcare!I85</f>
        <v>#REF!</v>
      </c>
      <c r="J85" s="21" t="e">
        <f>Aetna!J85+Anthem!J85+#REF!+Molina!J85+United!J85+Wellcare!J85</f>
        <v>#REF!</v>
      </c>
      <c r="K85" s="21" t="e">
        <f>Aetna!K85+Anthem!K85+#REF!+Molina!K85+United!K85+Wellcare!K85</f>
        <v>#REF!</v>
      </c>
      <c r="L85" s="21" t="e">
        <f>Aetna!L85+Anthem!L85+#REF!+Molina!L85+United!L85+Wellcare!L85</f>
        <v>#REF!</v>
      </c>
      <c r="M85" s="21" t="e">
        <f>Aetna!M85+Anthem!M85+#REF!+Molina!M85+United!M85+Wellcare!M85</f>
        <v>#REF!</v>
      </c>
      <c r="N85" s="21" t="e">
        <f>Aetna!N85+Anthem!N85+#REF!+Molina!N85+United!N85+Wellcare!N85</f>
        <v>#REF!</v>
      </c>
      <c r="O85" s="21" t="e">
        <f>Aetna!O85+Anthem!O85+#REF!+Molina!O85+United!O85+Wellcare!O85</f>
        <v>#REF!</v>
      </c>
      <c r="P85" s="21" t="e">
        <f>Aetna!P85+Anthem!P85+#REF!+Molina!P85+United!P85+Wellcare!P85</f>
        <v>#REF!</v>
      </c>
      <c r="Q85" s="21" t="e">
        <f>Aetna!Q85+Anthem!Q85+#REF!+Molina!Q85+United!Q85+Wellcare!Q85</f>
        <v>#REF!</v>
      </c>
      <c r="R85" s="21" t="e">
        <f>Aetna!R85+Anthem!R85+#REF!+Molina!R85+United!R85+Wellcare!R85</f>
        <v>#REF!</v>
      </c>
      <c r="S85" s="21" t="e">
        <f>Aetna!S85+Anthem!S85+#REF!+Molina!S85+United!S85+Wellcare!S85</f>
        <v>#REF!</v>
      </c>
      <c r="T85" s="23" t="e">
        <f>Aetna!U85+Anthem!T85+#REF!+Molina!U85+United!U85+Wellcare!U85</f>
        <v>#REF!</v>
      </c>
      <c r="U85" s="24"/>
      <c r="V85" s="20" t="e">
        <f t="shared" si="29"/>
        <v>#REF!</v>
      </c>
      <c r="W85" s="21">
        <f t="shared" si="11"/>
        <v>0</v>
      </c>
      <c r="X85" s="21">
        <f t="shared" si="30"/>
        <v>0</v>
      </c>
      <c r="Y85" s="21">
        <f t="shared" si="31"/>
        <v>0</v>
      </c>
      <c r="Z85" s="21">
        <f t="shared" si="32"/>
        <v>0</v>
      </c>
      <c r="AA85" s="25">
        <f t="shared" si="33"/>
        <v>0</v>
      </c>
      <c r="AB85" s="26">
        <f t="shared" si="34"/>
        <v>0</v>
      </c>
      <c r="AC85" s="21">
        <f t="shared" si="35"/>
        <v>0</v>
      </c>
      <c r="AD85" s="21">
        <f t="shared" si="36"/>
        <v>0</v>
      </c>
      <c r="AE85" s="21">
        <f t="shared" si="37"/>
        <v>0</v>
      </c>
      <c r="AF85" s="21">
        <f t="shared" si="38"/>
        <v>0</v>
      </c>
      <c r="AG85" s="21">
        <f t="shared" si="39"/>
        <v>0</v>
      </c>
      <c r="AH85" s="21">
        <f t="shared" si="40"/>
        <v>0</v>
      </c>
      <c r="AI85" s="21">
        <f t="shared" si="41"/>
        <v>0</v>
      </c>
      <c r="AJ85" s="21">
        <f t="shared" si="42"/>
        <v>0</v>
      </c>
      <c r="AK85" s="21">
        <f t="shared" si="43"/>
        <v>0</v>
      </c>
      <c r="AL85" s="21">
        <f t="shared" si="44"/>
        <v>0</v>
      </c>
      <c r="AM85" s="23">
        <f t="shared" si="45"/>
        <v>0</v>
      </c>
    </row>
    <row r="86" spans="1:39" ht="7.5" customHeight="1" thickBot="1" x14ac:dyDescent="0.35">
      <c r="C86" s="37"/>
      <c r="H86" s="38"/>
      <c r="T86" s="39"/>
      <c r="V86" s="37"/>
      <c r="AM86" s="39"/>
    </row>
    <row r="87" spans="1:39" ht="15" thickBot="1" x14ac:dyDescent="0.35">
      <c r="B87" s="40" t="s">
        <v>153</v>
      </c>
      <c r="C87" s="40" t="e">
        <f>SUM(C54:C85)</f>
        <v>#REF!</v>
      </c>
      <c r="D87" s="41">
        <f>SUM(D54:D85)</f>
        <v>0</v>
      </c>
      <c r="E87" s="41">
        <f>SUM(E54:E85)</f>
        <v>0</v>
      </c>
      <c r="F87" s="41">
        <f>SUM(F54:F85)</f>
        <v>0</v>
      </c>
      <c r="G87" s="41">
        <f>SUM(G54:G85)</f>
        <v>0</v>
      </c>
      <c r="H87" s="42">
        <f>IFERROR((G87-F87)/F87,0)</f>
        <v>0</v>
      </c>
      <c r="I87" s="41" t="e">
        <f t="shared" ref="I87:T87" si="46">SUM(I54:I85)</f>
        <v>#REF!</v>
      </c>
      <c r="J87" s="41" t="e">
        <f t="shared" si="46"/>
        <v>#REF!</v>
      </c>
      <c r="K87" s="41" t="e">
        <f t="shared" si="46"/>
        <v>#REF!</v>
      </c>
      <c r="L87" s="41" t="e">
        <f t="shared" si="46"/>
        <v>#REF!</v>
      </c>
      <c r="M87" s="41" t="e">
        <f t="shared" si="46"/>
        <v>#REF!</v>
      </c>
      <c r="N87" s="41" t="e">
        <f t="shared" si="46"/>
        <v>#REF!</v>
      </c>
      <c r="O87" s="41" t="e">
        <f t="shared" si="46"/>
        <v>#REF!</v>
      </c>
      <c r="P87" s="41" t="e">
        <f t="shared" si="46"/>
        <v>#REF!</v>
      </c>
      <c r="Q87" s="41" t="e">
        <f t="shared" si="46"/>
        <v>#REF!</v>
      </c>
      <c r="R87" s="41" t="e">
        <f t="shared" si="46"/>
        <v>#REF!</v>
      </c>
      <c r="S87" s="41" t="e">
        <f t="shared" si="46"/>
        <v>#REF!</v>
      </c>
      <c r="T87" s="43" t="e">
        <f t="shared" si="46"/>
        <v>#REF!</v>
      </c>
      <c r="U87" s="21"/>
      <c r="V87" s="40">
        <f>IFERROR(AVERAGE($I87:$T87),0)</f>
        <v>0</v>
      </c>
      <c r="W87" s="41">
        <f>SUM(W54:W85)</f>
        <v>0</v>
      </c>
      <c r="X87" s="41">
        <f>IFERROR(AVERAGE($L87:$N87),0)</f>
        <v>0</v>
      </c>
      <c r="Y87" s="41">
        <f>IFERROR(AVERAGE($O87:$Q87),0)</f>
        <v>0</v>
      </c>
      <c r="Z87" s="41">
        <f t="shared" si="32"/>
        <v>0</v>
      </c>
      <c r="AA87" s="42">
        <f>IFERROR((Z87-Y87)/Y87,0)</f>
        <v>0</v>
      </c>
      <c r="AB87" s="41">
        <f t="shared" ref="AB87:AM87" si="47">IFERROR(I87/I$14,0)</f>
        <v>0</v>
      </c>
      <c r="AC87" s="41">
        <f t="shared" si="47"/>
        <v>0</v>
      </c>
      <c r="AD87" s="41">
        <f t="shared" si="47"/>
        <v>0</v>
      </c>
      <c r="AE87" s="41">
        <f t="shared" si="47"/>
        <v>0</v>
      </c>
      <c r="AF87" s="41">
        <f t="shared" si="47"/>
        <v>0</v>
      </c>
      <c r="AG87" s="41">
        <f t="shared" si="47"/>
        <v>0</v>
      </c>
      <c r="AH87" s="41">
        <f t="shared" si="47"/>
        <v>0</v>
      </c>
      <c r="AI87" s="41">
        <f t="shared" si="47"/>
        <v>0</v>
      </c>
      <c r="AJ87" s="41">
        <f t="shared" si="47"/>
        <v>0</v>
      </c>
      <c r="AK87" s="41">
        <f t="shared" si="47"/>
        <v>0</v>
      </c>
      <c r="AL87" s="41">
        <f t="shared" si="47"/>
        <v>0</v>
      </c>
      <c r="AM87" s="43">
        <f t="shared" si="47"/>
        <v>0</v>
      </c>
    </row>
    <row r="88" spans="1:39" ht="7.5" customHeight="1" thickBot="1" x14ac:dyDescent="0.35">
      <c r="B88" s="21"/>
      <c r="C88" s="21"/>
      <c r="D88" s="21"/>
      <c r="E88" s="21"/>
      <c r="F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1:39" ht="15" thickBot="1" x14ac:dyDescent="0.35">
      <c r="B89" s="44" t="s">
        <v>154</v>
      </c>
      <c r="C89" s="40" t="e">
        <f>+C87+C52</f>
        <v>#REF!</v>
      </c>
      <c r="D89" s="41">
        <f>+D87+D52</f>
        <v>0</v>
      </c>
      <c r="E89" s="41">
        <f>+E87+E52</f>
        <v>0</v>
      </c>
      <c r="F89" s="41">
        <f>+F87+F52</f>
        <v>0</v>
      </c>
      <c r="G89" s="41">
        <f>+G87+G52</f>
        <v>0</v>
      </c>
      <c r="H89" s="45">
        <f>IFERROR((G89-F89)/F89,0)</f>
        <v>0</v>
      </c>
      <c r="I89" s="41" t="e">
        <f t="shared" ref="I89:T89" si="48">+I87+I52</f>
        <v>#REF!</v>
      </c>
      <c r="J89" s="41" t="e">
        <f t="shared" si="48"/>
        <v>#REF!</v>
      </c>
      <c r="K89" s="41" t="e">
        <f t="shared" si="48"/>
        <v>#REF!</v>
      </c>
      <c r="L89" s="41" t="e">
        <f t="shared" si="48"/>
        <v>#REF!</v>
      </c>
      <c r="M89" s="41" t="e">
        <f t="shared" si="48"/>
        <v>#REF!</v>
      </c>
      <c r="N89" s="41" t="e">
        <f t="shared" si="48"/>
        <v>#REF!</v>
      </c>
      <c r="O89" s="41" t="e">
        <f t="shared" si="48"/>
        <v>#REF!</v>
      </c>
      <c r="P89" s="41" t="e">
        <f t="shared" si="48"/>
        <v>#REF!</v>
      </c>
      <c r="Q89" s="41" t="e">
        <f t="shared" si="48"/>
        <v>#REF!</v>
      </c>
      <c r="R89" s="41" t="e">
        <f t="shared" si="48"/>
        <v>#REF!</v>
      </c>
      <c r="S89" s="41" t="e">
        <f t="shared" si="48"/>
        <v>#REF!</v>
      </c>
      <c r="T89" s="43" t="e">
        <f t="shared" si="48"/>
        <v>#REF!</v>
      </c>
      <c r="U89" s="24"/>
      <c r="V89" s="40">
        <f>+V87+V52</f>
        <v>0</v>
      </c>
      <c r="W89" s="41">
        <f>+W87+W52</f>
        <v>0</v>
      </c>
      <c r="X89" s="41">
        <f>+X87+X52</f>
        <v>0</v>
      </c>
      <c r="Y89" s="41">
        <f>+Y87+Y52</f>
        <v>0</v>
      </c>
      <c r="Z89" s="41">
        <f>+Z87+Z52</f>
        <v>0</v>
      </c>
      <c r="AA89" s="45">
        <f>IFERROR((Z89-Y89)/Y89,0)</f>
        <v>0</v>
      </c>
      <c r="AB89" s="41">
        <f t="shared" ref="AB89:AM89" si="49">IFERROR(I89/I$14,0)</f>
        <v>0</v>
      </c>
      <c r="AC89" s="41">
        <f t="shared" si="49"/>
        <v>0</v>
      </c>
      <c r="AD89" s="41">
        <f t="shared" si="49"/>
        <v>0</v>
      </c>
      <c r="AE89" s="41">
        <f t="shared" si="49"/>
        <v>0</v>
      </c>
      <c r="AF89" s="41">
        <f t="shared" si="49"/>
        <v>0</v>
      </c>
      <c r="AG89" s="41">
        <f t="shared" si="49"/>
        <v>0</v>
      </c>
      <c r="AH89" s="41">
        <f t="shared" si="49"/>
        <v>0</v>
      </c>
      <c r="AI89" s="41">
        <f t="shared" si="49"/>
        <v>0</v>
      </c>
      <c r="AJ89" s="41">
        <f t="shared" si="49"/>
        <v>0</v>
      </c>
      <c r="AK89" s="41">
        <f t="shared" si="49"/>
        <v>0</v>
      </c>
      <c r="AL89" s="41">
        <f t="shared" si="49"/>
        <v>0</v>
      </c>
      <c r="AM89" s="43">
        <f t="shared" si="49"/>
        <v>0</v>
      </c>
    </row>
    <row r="90" spans="1:39" ht="9.75" customHeight="1" thickBot="1" x14ac:dyDescent="0.35"/>
    <row r="91" spans="1:39" ht="15" thickBot="1" x14ac:dyDescent="0.35">
      <c r="B91" s="46" t="s">
        <v>155</v>
      </c>
      <c r="C91" s="40">
        <v>0</v>
      </c>
      <c r="D91" s="41" t="e">
        <f>Aetna!D91+Anthem!D91+#REF!+Molina!D91+United!D91+Wellcare!D91</f>
        <v>#REF!</v>
      </c>
      <c r="E91" s="41" t="e">
        <f>Aetna!E91+Anthem!E91+#REF!+Molina!E91+United!E91+Wellcare!E91</f>
        <v>#REF!</v>
      </c>
      <c r="F91" s="41" t="e">
        <f>Aetna!F91+Anthem!F91+#REF!+Molina!F91+United!F91+Wellcare!F91</f>
        <v>#REF!</v>
      </c>
      <c r="G91" s="41" t="e">
        <f>Aetna!G91+Anthem!G91+#REF!+Molina!G91+United!G91+Wellcare!G91</f>
        <v>#REF!</v>
      </c>
      <c r="H91" s="69">
        <f>IFERROR((G91-F91)/F91,0)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5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1:39" ht="5.25" customHeight="1" thickBot="1" x14ac:dyDescent="0.35">
      <c r="B92" s="2"/>
    </row>
    <row r="93" spans="1:39" ht="29.4" thickBot="1" x14ac:dyDescent="0.35">
      <c r="B93" s="47" t="s">
        <v>156</v>
      </c>
      <c r="C93" s="58" t="e">
        <f>SUM(D93:G93)/12</f>
        <v>#REF!</v>
      </c>
      <c r="D93" s="48" t="e">
        <f>Aetna!D93+Anthem!D93+#REF!+Molina!D93+United!D93+Wellcare!D93</f>
        <v>#REF!</v>
      </c>
      <c r="E93" s="48" t="e">
        <f>Aetna!E93+Anthem!E93+#REF!+Molina!E93+United!E93+Wellcare!E93</f>
        <v>#REF!</v>
      </c>
      <c r="F93" s="48" t="e">
        <f>Aetna!F93+Anthem!F93+#REF!+Molina!F93+United!F93+Wellcare!F93</f>
        <v>#REF!</v>
      </c>
      <c r="G93" s="48" t="e">
        <f>Aetna!G93+Anthem!G93+#REF!+Molina!G93+United!G93+Wellcare!G93</f>
        <v>#REF!</v>
      </c>
      <c r="H93" s="49">
        <f t="shared" ref="H93:H94" si="50">IFERROR((G93-F93)/F93,0)</f>
        <v>0</v>
      </c>
      <c r="I93" s="1" t="s">
        <v>157</v>
      </c>
    </row>
    <row r="94" spans="1:39" ht="29.4" thickBot="1" x14ac:dyDescent="0.35">
      <c r="B94" s="50" t="s">
        <v>158</v>
      </c>
      <c r="C94" s="51" t="e">
        <f>SUM(D94:G94)/12</f>
        <v>#REF!</v>
      </c>
      <c r="D94" s="52" t="e">
        <f>Aetna!D94+Anthem!D94+#REF!+Molina!D94+United!D94+Wellcare!D94</f>
        <v>#REF!</v>
      </c>
      <c r="E94" s="52" t="e">
        <f>Aetna!E94+Anthem!E94+#REF!+Molina!E94+United!E94+Wellcare!E94</f>
        <v>#REF!</v>
      </c>
      <c r="F94" s="52" t="e">
        <f>Aetna!F94+Anthem!F94+#REF!+Molina!F94+United!F94+Wellcare!F94</f>
        <v>#REF!</v>
      </c>
      <c r="G94" s="52" t="e">
        <f>Aetna!G94+Anthem!G94+#REF!+Molina!G94+United!G94+Wellcare!G94</f>
        <v>#REF!</v>
      </c>
      <c r="H94" s="53">
        <f t="shared" si="50"/>
        <v>0</v>
      </c>
      <c r="I94" s="1" t="s">
        <v>157</v>
      </c>
    </row>
    <row r="95" spans="1:39" ht="6.75" customHeight="1" x14ac:dyDescent="0.3">
      <c r="B95" s="2"/>
    </row>
    <row r="96" spans="1:39" ht="40.5" customHeight="1" thickBot="1" x14ac:dyDescent="0.35">
      <c r="B96" s="54" t="s">
        <v>159</v>
      </c>
      <c r="C96" s="55" t="e">
        <f>C89+C91</f>
        <v>#REF!</v>
      </c>
      <c r="D96" s="56" t="e">
        <f t="shared" ref="D96:G96" si="51">D89+D91</f>
        <v>#REF!</v>
      </c>
      <c r="E96" s="56" t="e">
        <f t="shared" si="51"/>
        <v>#REF!</v>
      </c>
      <c r="F96" s="56" t="e">
        <f t="shared" si="51"/>
        <v>#REF!</v>
      </c>
      <c r="G96" s="56" t="e">
        <f t="shared" si="51"/>
        <v>#REF!</v>
      </c>
      <c r="H96" s="57">
        <f>IFERROR((G96-F96)/F96,0)</f>
        <v>0</v>
      </c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21DF-FB7A-458B-9022-1777C4510992}">
  <dimension ref="A1:AO96"/>
  <sheetViews>
    <sheetView showGridLines="0" zoomScaleNormal="100" workbookViewId="0">
      <selection activeCell="D17" sqref="D17"/>
    </sheetView>
  </sheetViews>
  <sheetFormatPr defaultColWidth="9.33203125" defaultRowHeight="14.4" x14ac:dyDescent="0.3"/>
  <cols>
    <col min="1" max="1" width="4.5546875" style="1" bestFit="1" customWidth="1"/>
    <col min="2" max="2" width="42.6640625" style="1" bestFit="1" customWidth="1"/>
    <col min="3" max="8" width="18.6640625" style="1" customWidth="1"/>
    <col min="9" max="21" width="16.6640625" style="1" customWidth="1"/>
    <col min="22" max="22" width="2.44140625" style="1" customWidth="1"/>
    <col min="23" max="23" width="13.33203125" style="1" customWidth="1"/>
    <col min="24" max="25" width="11.6640625" style="1" customWidth="1"/>
    <col min="26" max="26" width="11.33203125" style="1" customWidth="1"/>
    <col min="27" max="27" width="14.44140625" style="1" customWidth="1"/>
    <col min="28" max="28" width="15.6640625" style="1" customWidth="1"/>
    <col min="29" max="32" width="7.33203125" style="1" customWidth="1"/>
    <col min="33" max="33" width="8.44140625" style="1" customWidth="1"/>
    <col min="34" max="40" width="7.33203125" style="1" customWidth="1"/>
    <col min="41" max="41" width="9.109375" style="1" bestFit="1" customWidth="1"/>
    <col min="42" max="16384" width="9.33203125" style="1"/>
  </cols>
  <sheetData>
    <row r="1" spans="1:41" x14ac:dyDescent="0.3">
      <c r="B1" s="2" t="s">
        <v>0</v>
      </c>
    </row>
    <row r="2" spans="1:41" x14ac:dyDescent="0.3">
      <c r="B2" s="2" t="s">
        <v>1</v>
      </c>
      <c r="C2" s="1" t="s">
        <v>2</v>
      </c>
    </row>
    <row r="4" spans="1:41" x14ac:dyDescent="0.3">
      <c r="B4" s="2" t="s">
        <v>3</v>
      </c>
      <c r="C4" s="60" t="s">
        <v>173</v>
      </c>
    </row>
    <row r="5" spans="1:41" x14ac:dyDescent="0.3">
      <c r="B5" s="2" t="s">
        <v>4</v>
      </c>
      <c r="C5" s="219">
        <v>46042</v>
      </c>
    </row>
    <row r="6" spans="1:41" x14ac:dyDescent="0.3">
      <c r="B6" s="2" t="s">
        <v>5</v>
      </c>
      <c r="C6" s="219">
        <v>45658</v>
      </c>
    </row>
    <row r="7" spans="1:41" x14ac:dyDescent="0.3">
      <c r="B7" s="2" t="s">
        <v>6</v>
      </c>
      <c r="C7" s="219">
        <v>46022</v>
      </c>
    </row>
    <row r="8" spans="1:41" x14ac:dyDescent="0.3">
      <c r="B8" s="2"/>
      <c r="C8" s="201"/>
    </row>
    <row r="10" spans="1:41" ht="15" thickBot="1" x14ac:dyDescent="0.35"/>
    <row r="11" spans="1:41" x14ac:dyDescent="0.3">
      <c r="C11" s="233" t="s">
        <v>8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4"/>
      <c r="W11" s="233" t="s">
        <v>9</v>
      </c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5"/>
    </row>
    <row r="12" spans="1:41" x14ac:dyDescent="0.3">
      <c r="C12" s="236" t="s">
        <v>10</v>
      </c>
      <c r="D12" s="237"/>
      <c r="E12" s="237"/>
      <c r="F12" s="237"/>
      <c r="G12" s="237"/>
      <c r="H12" s="238"/>
      <c r="I12" s="239" t="s">
        <v>11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40"/>
      <c r="V12" s="4"/>
      <c r="W12" s="236" t="s">
        <v>10</v>
      </c>
      <c r="X12" s="237"/>
      <c r="Y12" s="237"/>
      <c r="Z12" s="237"/>
      <c r="AA12" s="237"/>
      <c r="AB12" s="238"/>
      <c r="AC12" s="239" t="s">
        <v>182</v>
      </c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40"/>
    </row>
    <row r="13" spans="1:41" ht="43.2" x14ac:dyDescent="0.3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17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11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17">
        <v>46174</v>
      </c>
      <c r="AO13" s="10" t="s">
        <v>183</v>
      </c>
    </row>
    <row r="14" spans="1:41" x14ac:dyDescent="0.3">
      <c r="A14" s="1">
        <v>1</v>
      </c>
      <c r="B14" s="13" t="s">
        <v>18</v>
      </c>
      <c r="C14" s="14"/>
      <c r="D14" s="15">
        <f>IF(I14&lt;1," ",IFERROR(AVERAGE($I14:$K14),0))</f>
        <v>229183.33333333334</v>
      </c>
      <c r="E14" s="15">
        <f>IF(L14&lt;1," ",IFERROR(AVERAGE($L14:$N14),0))</f>
        <v>226730.33333333334</v>
      </c>
      <c r="F14" s="15" t="str">
        <f>IF(O14&lt;1," ",IFERROR(AVERAGE($O14:$Q14),0))</f>
        <v xml:space="preserve"> </v>
      </c>
      <c r="G14" s="15" t="str">
        <f>IF(R14&lt;1," ",IFERROR(AVERAGE($R14:$T14),0))</f>
        <v xml:space="preserve"> </v>
      </c>
      <c r="H14" s="225">
        <f>IFERROR((E14-D14)/D14,0)</f>
        <v>-1.0703221583884807E-2</v>
      </c>
      <c r="I14" s="180">
        <v>228824</v>
      </c>
      <c r="J14" s="180">
        <v>229063</v>
      </c>
      <c r="K14" s="180">
        <v>229663</v>
      </c>
      <c r="L14" s="180">
        <v>228831</v>
      </c>
      <c r="M14" s="180">
        <v>226116</v>
      </c>
      <c r="N14" s="180">
        <v>225244</v>
      </c>
      <c r="O14" s="180"/>
      <c r="P14" s="180"/>
      <c r="Q14" s="180"/>
      <c r="R14" s="180"/>
      <c r="S14" s="180"/>
      <c r="T14" s="212"/>
      <c r="U14" s="214">
        <f>SUM(I14:T14)</f>
        <v>1367741</v>
      </c>
      <c r="V14" s="18"/>
      <c r="W14" s="96">
        <f>AVERAGE(I14:T14)</f>
        <v>227956.83333333334</v>
      </c>
      <c r="X14" s="15">
        <f>IFERROR(AVERAGE($I14:$K14),0)</f>
        <v>229183.33333333334</v>
      </c>
      <c r="Y14" s="15">
        <f>IFERROR(AVERAGE($L14:$N14),0)</f>
        <v>226730.33333333334</v>
      </c>
      <c r="Z14" s="15">
        <f>IFERROR(AVERAGE($O14:$Q14),0)</f>
        <v>0</v>
      </c>
      <c r="AA14" s="15">
        <f>IFERROR(AVERAGE($R14:$T14),0)</f>
        <v>0</v>
      </c>
      <c r="AB14" s="225">
        <f>IFERROR((Y14-X14)/X14,0)</f>
        <v>-1.0703221583884807E-2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218"/>
      <c r="AO14" s="17"/>
    </row>
    <row r="15" spans="1:41" ht="6" customHeight="1" x14ac:dyDescent="0.3">
      <c r="C15" s="6"/>
      <c r="D15" s="7"/>
      <c r="E15" s="7"/>
      <c r="F15" s="8"/>
      <c r="G15" s="8"/>
      <c r="H15" s="11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10"/>
      <c r="U15" s="147"/>
      <c r="V15" s="8"/>
      <c r="W15" s="6"/>
      <c r="X15" s="7"/>
      <c r="Y15" s="7"/>
      <c r="Z15" s="8"/>
      <c r="AA15" s="8"/>
      <c r="AB15" s="7"/>
      <c r="AC15" s="12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217"/>
      <c r="AO15" s="10"/>
    </row>
    <row r="16" spans="1:41" x14ac:dyDescent="0.3">
      <c r="A16" s="19" t="s">
        <v>19</v>
      </c>
      <c r="B16" s="13" t="s">
        <v>20</v>
      </c>
      <c r="C16" s="6"/>
      <c r="D16" s="7"/>
      <c r="E16" s="7"/>
      <c r="F16" s="8"/>
      <c r="G16" s="8"/>
      <c r="H16" s="11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10"/>
      <c r="U16" s="147"/>
      <c r="V16" s="8"/>
      <c r="W16" s="6"/>
      <c r="X16" s="7"/>
      <c r="Y16" s="7"/>
      <c r="Z16" s="8"/>
      <c r="AA16" s="8"/>
      <c r="AB16" s="7"/>
      <c r="AC16" s="12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17"/>
      <c r="AO16" s="10"/>
    </row>
    <row r="17" spans="1:41" x14ac:dyDescent="0.3">
      <c r="A17" s="1" t="s">
        <v>21</v>
      </c>
      <c r="B17" t="s">
        <v>22</v>
      </c>
      <c r="C17" s="75">
        <f>AVERAGE(I17:U17)</f>
        <v>25549669.385714289</v>
      </c>
      <c r="D17" s="76">
        <f>IF(I17=" "," ",IFERROR(AVERAGE($I17:$K17),0))</f>
        <v>15077164.5</v>
      </c>
      <c r="E17" s="76">
        <f>IF(L17=" "," ",IFERROR(AVERAGE($L17:$N17),0))</f>
        <v>14730783.116666667</v>
      </c>
      <c r="F17" s="76">
        <f>IF(O17=" "," ",IFERROR(AVERAGE($O17:$Q17),0))</f>
        <v>0</v>
      </c>
      <c r="G17" s="76">
        <f>IF(R17&lt;D172," ",IFERROR(AVERAGE($R17:$T17),0))</f>
        <v>0</v>
      </c>
      <c r="H17" s="103">
        <f>IFERROR((E17-D17)/D17,0)</f>
        <v>-2.2973907549614706E-2</v>
      </c>
      <c r="I17" s="182">
        <v>14506898.049999999</v>
      </c>
      <c r="J17" s="182">
        <v>14213506.810000001</v>
      </c>
      <c r="K17" s="182">
        <v>16511088.640000001</v>
      </c>
      <c r="L17" s="182">
        <v>11149748.960000001</v>
      </c>
      <c r="M17" s="182">
        <v>15873349.970000001</v>
      </c>
      <c r="N17" s="182">
        <v>17169250.420000002</v>
      </c>
      <c r="O17" s="182"/>
      <c r="P17" s="182"/>
      <c r="Q17" s="182"/>
      <c r="R17" s="182"/>
      <c r="S17" s="182"/>
      <c r="T17" s="213"/>
      <c r="U17" s="215">
        <f>SUM(I17:T17)</f>
        <v>89423842.850000009</v>
      </c>
      <c r="V17" s="79"/>
      <c r="W17" s="78">
        <f>AVERAGE(I17:T17)/W$14</f>
        <v>65.380684537496506</v>
      </c>
      <c r="X17" s="79">
        <f>IFERROR(AVERAGE($I17:$K17)/X$14,"")</f>
        <v>65.786478801541705</v>
      </c>
      <c r="Y17" s="79">
        <f>IFERROR(AVERAGE($L17:$N17)/Y$14,0)</f>
        <v>64.970499977212285</v>
      </c>
      <c r="Z17" s="79">
        <f>IFERROR(AVERAGE($O17:$Q17)/Z$14,0)</f>
        <v>0</v>
      </c>
      <c r="AA17" s="79">
        <f>IFERROR(AVERAGE($R17:$T17)/AA$14,0)</f>
        <v>0</v>
      </c>
      <c r="AB17" s="220">
        <f>IFERROR((Y17-X17)/X17,0)</f>
        <v>-1.2403442762014764E-2</v>
      </c>
      <c r="AC17" s="105">
        <f t="shared" ref="AC17:AC38" si="0">IFERROR(I17/I$14,0)</f>
        <v>63.397624593574093</v>
      </c>
      <c r="AD17" s="79">
        <f t="shared" ref="AD17:AD38" si="1">IFERROR(J17/J$14,0)</f>
        <v>62.050644626150884</v>
      </c>
      <c r="AE17" s="79">
        <f t="shared" ref="AE17:AE38" si="2">IFERROR(K17/K$14,0)</f>
        <v>71.892680318553715</v>
      </c>
      <c r="AF17" s="79">
        <f t="shared" ref="AF17:AF38" si="3">IFERROR(L17/L$14,0)</f>
        <v>48.724818577902475</v>
      </c>
      <c r="AG17" s="79">
        <f t="shared" ref="AG17:AG38" si="4">IFERROR(M17/M$14,0)</f>
        <v>70.200029940384582</v>
      </c>
      <c r="AH17" s="79">
        <f t="shared" ref="AH17:AH38" si="5">IFERROR(N17/N$14,0)</f>
        <v>76.22511773898529</v>
      </c>
      <c r="AI17" s="79">
        <f t="shared" ref="AI17:AI38" si="6">IFERROR(O17/O$14,0)</f>
        <v>0</v>
      </c>
      <c r="AJ17" s="79">
        <f t="shared" ref="AJ17:AJ38" si="7">IFERROR(P17/P$14,0)</f>
        <v>0</v>
      </c>
      <c r="AK17" s="79">
        <f t="shared" ref="AK17:AK38" si="8">IFERROR(Q17/Q$14,0)</f>
        <v>0</v>
      </c>
      <c r="AL17" s="79">
        <f t="shared" ref="AL17:AL38" si="9">IFERROR(R17/R$14,0)</f>
        <v>0</v>
      </c>
      <c r="AM17" s="79">
        <f t="shared" ref="AM17:AM38" si="10">IFERROR(S17/S$14,0)</f>
        <v>0</v>
      </c>
      <c r="AN17" s="211">
        <f>IFERROR(S17/S$14,0)</f>
        <v>0</v>
      </c>
      <c r="AO17" s="216">
        <f>SUM(AC17:AN17)</f>
        <v>392.49091579555102</v>
      </c>
    </row>
    <row r="18" spans="1:41" x14ac:dyDescent="0.3">
      <c r="A18" s="1" t="s">
        <v>23</v>
      </c>
      <c r="B18" t="s">
        <v>24</v>
      </c>
      <c r="C18" s="75">
        <f t="shared" ref="C18:C50" si="11">AVERAGE(I18:U18)</f>
        <v>31075464.582857139</v>
      </c>
      <c r="D18" s="76">
        <f t="shared" ref="D18:D50" si="12">IF(I18=" "," ",IFERROR(AVERAGE($I18:$K18),0))</f>
        <v>18162670.449999999</v>
      </c>
      <c r="E18" s="76">
        <f t="shared" ref="E18:E50" si="13">IF(L18=" "," ",IFERROR(AVERAGE($L18:$N18),0))</f>
        <v>18092038.23</v>
      </c>
      <c r="F18" s="76">
        <f t="shared" ref="F18:F50" si="14">IF(O18=" "," ",IFERROR(AVERAGE($O18:$Q18),0))</f>
        <v>0</v>
      </c>
      <c r="G18" s="76">
        <f t="shared" ref="G18:G50" si="15">IF(R18&lt;D173," ",IFERROR(AVERAGE($R18:$T18),0))</f>
        <v>0</v>
      </c>
      <c r="H18" s="103">
        <f t="shared" ref="H18:H49" si="16">IFERROR((E18-D18)/D18,0)</f>
        <v>-3.8888675646261482E-3</v>
      </c>
      <c r="I18" s="182">
        <v>17934355.84</v>
      </c>
      <c r="J18" s="182">
        <v>16086055.42</v>
      </c>
      <c r="K18" s="182">
        <v>20467600.09</v>
      </c>
      <c r="L18" s="182">
        <v>17820488.52</v>
      </c>
      <c r="M18" s="182">
        <v>17102963.140000001</v>
      </c>
      <c r="N18" s="182">
        <v>19352663.030000001</v>
      </c>
      <c r="O18" s="182"/>
      <c r="P18" s="182"/>
      <c r="Q18" s="182"/>
      <c r="R18" s="182"/>
      <c r="S18" s="182"/>
      <c r="T18" s="213"/>
      <c r="U18" s="215">
        <f t="shared" ref="U18:U50" si="17">SUM(I18:T18)</f>
        <v>108764126.03999999</v>
      </c>
      <c r="V18" s="79"/>
      <c r="W18" s="78">
        <f t="shared" ref="W18:W50" si="18">AVERAGE(I18:T18)/W$14</f>
        <v>79.520995597850757</v>
      </c>
      <c r="X18" s="79">
        <f t="shared" ref="X18:X81" si="19">IFERROR(AVERAGE($I18:$K18)/X$14,"")</f>
        <v>79.249525634499307</v>
      </c>
      <c r="Y18" s="79">
        <f t="shared" ref="Y18:Y81" si="20">IFERROR(AVERAGE($L18:$N18)/Y$14,0)</f>
        <v>79.795402600152016</v>
      </c>
      <c r="Z18" s="79">
        <f t="shared" ref="Z18:Z81" si="21">IFERROR(AVERAGE($O18:$Q18)/Z$14,0)</f>
        <v>0</v>
      </c>
      <c r="AA18" s="79">
        <f t="shared" ref="AA18:AA50" si="22">IFERROR(AVERAGE($R18:$T18)/AA$14,0)</f>
        <v>0</v>
      </c>
      <c r="AB18" s="220">
        <f t="shared" ref="AB18:AB50" si="23">IFERROR((Y18-X18)/X18,0)</f>
        <v>6.8880786513512661E-3</v>
      </c>
      <c r="AC18" s="105">
        <f t="shared" si="0"/>
        <v>78.376201097786947</v>
      </c>
      <c r="AD18" s="79">
        <f t="shared" si="1"/>
        <v>70.225463824362734</v>
      </c>
      <c r="AE18" s="79">
        <f t="shared" si="2"/>
        <v>89.120145996525338</v>
      </c>
      <c r="AF18" s="79">
        <f t="shared" si="3"/>
        <v>77.876199116378459</v>
      </c>
      <c r="AG18" s="79">
        <f t="shared" si="4"/>
        <v>75.638005006279968</v>
      </c>
      <c r="AH18" s="79">
        <f t="shared" si="5"/>
        <v>85.918661673562895</v>
      </c>
      <c r="AI18" s="79">
        <f t="shared" si="6"/>
        <v>0</v>
      </c>
      <c r="AJ18" s="79">
        <f t="shared" si="7"/>
        <v>0</v>
      </c>
      <c r="AK18" s="79">
        <f t="shared" si="8"/>
        <v>0</v>
      </c>
      <c r="AL18" s="79">
        <f t="shared" si="9"/>
        <v>0</v>
      </c>
      <c r="AM18" s="79">
        <f t="shared" si="10"/>
        <v>0</v>
      </c>
      <c r="AN18" s="211">
        <f t="shared" ref="AN18:AN50" si="24">IFERROR(S18/S$14,0)</f>
        <v>0</v>
      </c>
      <c r="AO18" s="216">
        <f t="shared" ref="AO18:AO50" si="25">SUM(AC18:AN18)</f>
        <v>477.15467671489631</v>
      </c>
    </row>
    <row r="19" spans="1:41" x14ac:dyDescent="0.3">
      <c r="A19" s="1" t="s">
        <v>25</v>
      </c>
      <c r="B19" t="s">
        <v>26</v>
      </c>
      <c r="C19" s="75">
        <f t="shared" si="11"/>
        <v>0</v>
      </c>
      <c r="D19" s="76">
        <f t="shared" si="12"/>
        <v>0</v>
      </c>
      <c r="E19" s="76">
        <f t="shared" si="13"/>
        <v>0</v>
      </c>
      <c r="F19" s="76">
        <f t="shared" si="14"/>
        <v>0</v>
      </c>
      <c r="G19" s="76">
        <f t="shared" si="15"/>
        <v>0</v>
      </c>
      <c r="H19" s="103">
        <f t="shared" si="16"/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/>
      <c r="P19" s="182"/>
      <c r="Q19" s="182"/>
      <c r="R19" s="182"/>
      <c r="S19" s="182"/>
      <c r="T19" s="213"/>
      <c r="U19" s="215">
        <f t="shared" si="17"/>
        <v>0</v>
      </c>
      <c r="V19" s="79"/>
      <c r="W19" s="78">
        <f t="shared" si="18"/>
        <v>0</v>
      </c>
      <c r="X19" s="79">
        <f t="shared" si="19"/>
        <v>0</v>
      </c>
      <c r="Y19" s="79">
        <f t="shared" si="20"/>
        <v>0</v>
      </c>
      <c r="Z19" s="79">
        <f t="shared" si="21"/>
        <v>0</v>
      </c>
      <c r="AA19" s="79">
        <f t="shared" si="22"/>
        <v>0</v>
      </c>
      <c r="AB19" s="220">
        <f t="shared" si="23"/>
        <v>0</v>
      </c>
      <c r="AC19" s="105">
        <f t="shared" si="0"/>
        <v>0</v>
      </c>
      <c r="AD19" s="79">
        <f t="shared" si="1"/>
        <v>0</v>
      </c>
      <c r="AE19" s="79">
        <f t="shared" si="2"/>
        <v>0</v>
      </c>
      <c r="AF19" s="79">
        <f t="shared" si="3"/>
        <v>0</v>
      </c>
      <c r="AG19" s="79">
        <f t="shared" si="4"/>
        <v>0</v>
      </c>
      <c r="AH19" s="79">
        <f t="shared" si="5"/>
        <v>0</v>
      </c>
      <c r="AI19" s="79">
        <f t="shared" si="6"/>
        <v>0</v>
      </c>
      <c r="AJ19" s="79">
        <f t="shared" si="7"/>
        <v>0</v>
      </c>
      <c r="AK19" s="79">
        <f t="shared" si="8"/>
        <v>0</v>
      </c>
      <c r="AL19" s="79">
        <f t="shared" si="9"/>
        <v>0</v>
      </c>
      <c r="AM19" s="79">
        <f t="shared" si="10"/>
        <v>0</v>
      </c>
      <c r="AN19" s="211">
        <f t="shared" si="24"/>
        <v>0</v>
      </c>
      <c r="AO19" s="216">
        <f t="shared" si="25"/>
        <v>0</v>
      </c>
    </row>
    <row r="20" spans="1:41" x14ac:dyDescent="0.3">
      <c r="A20" s="1" t="s">
        <v>27</v>
      </c>
      <c r="B20" t="s">
        <v>167</v>
      </c>
      <c r="C20" s="75">
        <f t="shared" si="11"/>
        <v>0</v>
      </c>
      <c r="D20" s="76">
        <f t="shared" si="12"/>
        <v>0</v>
      </c>
      <c r="E20" s="76">
        <f t="shared" si="13"/>
        <v>0</v>
      </c>
      <c r="F20" s="76">
        <f t="shared" si="14"/>
        <v>0</v>
      </c>
      <c r="G20" s="76">
        <f t="shared" si="15"/>
        <v>0</v>
      </c>
      <c r="H20" s="103">
        <f t="shared" si="16"/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/>
      <c r="P20" s="182"/>
      <c r="Q20" s="182"/>
      <c r="R20" s="182"/>
      <c r="S20" s="182"/>
      <c r="T20" s="213"/>
      <c r="U20" s="215">
        <f t="shared" si="17"/>
        <v>0</v>
      </c>
      <c r="V20" s="79"/>
      <c r="W20" s="78">
        <f t="shared" si="18"/>
        <v>0</v>
      </c>
      <c r="X20" s="79">
        <f t="shared" si="19"/>
        <v>0</v>
      </c>
      <c r="Y20" s="79">
        <f t="shared" si="20"/>
        <v>0</v>
      </c>
      <c r="Z20" s="79">
        <f t="shared" si="21"/>
        <v>0</v>
      </c>
      <c r="AA20" s="79">
        <f t="shared" si="22"/>
        <v>0</v>
      </c>
      <c r="AB20" s="220">
        <f t="shared" si="23"/>
        <v>0</v>
      </c>
      <c r="AC20" s="105">
        <f t="shared" si="0"/>
        <v>0</v>
      </c>
      <c r="AD20" s="79">
        <f t="shared" si="1"/>
        <v>0</v>
      </c>
      <c r="AE20" s="79">
        <f t="shared" si="2"/>
        <v>0</v>
      </c>
      <c r="AF20" s="79">
        <f t="shared" si="3"/>
        <v>0</v>
      </c>
      <c r="AG20" s="79">
        <f t="shared" si="4"/>
        <v>0</v>
      </c>
      <c r="AH20" s="79">
        <f t="shared" si="5"/>
        <v>0</v>
      </c>
      <c r="AI20" s="79">
        <f t="shared" si="6"/>
        <v>0</v>
      </c>
      <c r="AJ20" s="79">
        <f t="shared" si="7"/>
        <v>0</v>
      </c>
      <c r="AK20" s="79">
        <f t="shared" si="8"/>
        <v>0</v>
      </c>
      <c r="AL20" s="79">
        <f t="shared" si="9"/>
        <v>0</v>
      </c>
      <c r="AM20" s="79">
        <f t="shared" si="10"/>
        <v>0</v>
      </c>
      <c r="AN20" s="211">
        <f t="shared" si="24"/>
        <v>0</v>
      </c>
      <c r="AO20" s="216">
        <f t="shared" si="25"/>
        <v>0</v>
      </c>
    </row>
    <row r="21" spans="1:41" x14ac:dyDescent="0.3">
      <c r="A21" s="1" t="s">
        <v>28</v>
      </c>
      <c r="B21" t="s">
        <v>29</v>
      </c>
      <c r="C21" s="75">
        <f t="shared" si="11"/>
        <v>196794.17999999996</v>
      </c>
      <c r="D21" s="76">
        <f t="shared" si="12"/>
        <v>111817.14999999998</v>
      </c>
      <c r="E21" s="76">
        <f t="shared" si="13"/>
        <v>117776.06</v>
      </c>
      <c r="F21" s="76">
        <f t="shared" si="14"/>
        <v>0</v>
      </c>
      <c r="G21" s="76">
        <f t="shared" si="15"/>
        <v>0</v>
      </c>
      <c r="H21" s="103">
        <f t="shared" si="16"/>
        <v>5.3291556796073045E-2</v>
      </c>
      <c r="I21" s="182">
        <v>112828.90999999999</v>
      </c>
      <c r="J21" s="182">
        <v>90955.87999999999</v>
      </c>
      <c r="K21" s="182">
        <v>131666.66</v>
      </c>
      <c r="L21" s="182">
        <v>111085.2</v>
      </c>
      <c r="M21" s="182">
        <v>104139.28</v>
      </c>
      <c r="N21" s="182">
        <v>138103.70000000001</v>
      </c>
      <c r="O21" s="182"/>
      <c r="P21" s="182"/>
      <c r="Q21" s="182"/>
      <c r="R21" s="182"/>
      <c r="S21" s="182"/>
      <c r="T21" s="213"/>
      <c r="U21" s="215">
        <f t="shared" si="17"/>
        <v>688779.62999999989</v>
      </c>
      <c r="V21" s="79"/>
      <c r="W21" s="78">
        <f t="shared" si="18"/>
        <v>0.50358922486055469</v>
      </c>
      <c r="X21" s="79">
        <f t="shared" si="19"/>
        <v>0.48789389862555438</v>
      </c>
      <c r="Y21" s="79">
        <f t="shared" si="20"/>
        <v>0.51945435914324056</v>
      </c>
      <c r="Z21" s="79">
        <f t="shared" si="21"/>
        <v>0</v>
      </c>
      <c r="AA21" s="79">
        <f t="shared" si="22"/>
        <v>0</v>
      </c>
      <c r="AB21" s="220">
        <f t="shared" si="23"/>
        <v>6.4687139164058285E-2</v>
      </c>
      <c r="AC21" s="105">
        <f t="shared" si="0"/>
        <v>0.49308162605321115</v>
      </c>
      <c r="AD21" s="79">
        <f t="shared" si="1"/>
        <v>0.39707800910666491</v>
      </c>
      <c r="AE21" s="79">
        <f t="shared" si="2"/>
        <v>0.57330375376094544</v>
      </c>
      <c r="AF21" s="79">
        <f t="shared" si="3"/>
        <v>0.48544646485834525</v>
      </c>
      <c r="AG21" s="79">
        <f t="shared" si="4"/>
        <v>0.4605568823081958</v>
      </c>
      <c r="AH21" s="79">
        <f t="shared" si="5"/>
        <v>0.61312931754008992</v>
      </c>
      <c r="AI21" s="79">
        <f t="shared" si="6"/>
        <v>0</v>
      </c>
      <c r="AJ21" s="79">
        <f t="shared" si="7"/>
        <v>0</v>
      </c>
      <c r="AK21" s="79">
        <f t="shared" si="8"/>
        <v>0</v>
      </c>
      <c r="AL21" s="79">
        <f t="shared" si="9"/>
        <v>0</v>
      </c>
      <c r="AM21" s="79">
        <f t="shared" si="10"/>
        <v>0</v>
      </c>
      <c r="AN21" s="211">
        <f t="shared" si="24"/>
        <v>0</v>
      </c>
      <c r="AO21" s="216">
        <f t="shared" si="25"/>
        <v>3.0225960536274528</v>
      </c>
    </row>
    <row r="22" spans="1:41" x14ac:dyDescent="0.3">
      <c r="A22" s="1" t="s">
        <v>30</v>
      </c>
      <c r="B22" t="s">
        <v>31</v>
      </c>
      <c r="C22" s="75">
        <f t="shared" si="11"/>
        <v>39048.137142857144</v>
      </c>
      <c r="D22" s="76">
        <f t="shared" si="12"/>
        <v>19054.523333333334</v>
      </c>
      <c r="E22" s="76">
        <f t="shared" si="13"/>
        <v>26501.636666666669</v>
      </c>
      <c r="F22" s="76">
        <f t="shared" si="14"/>
        <v>0</v>
      </c>
      <c r="G22" s="76">
        <f t="shared" si="15"/>
        <v>0</v>
      </c>
      <c r="H22" s="103">
        <f t="shared" si="16"/>
        <v>0.39083178324936674</v>
      </c>
      <c r="I22" s="182">
        <v>14659.34</v>
      </c>
      <c r="J22" s="182">
        <v>6897.0400000000009</v>
      </c>
      <c r="K22" s="182">
        <v>35607.19</v>
      </c>
      <c r="L22" s="182">
        <v>25422.66</v>
      </c>
      <c r="M22" s="182">
        <v>28477.39</v>
      </c>
      <c r="N22" s="182">
        <v>25604.86</v>
      </c>
      <c r="O22" s="182"/>
      <c r="P22" s="182"/>
      <c r="Q22" s="182"/>
      <c r="R22" s="182"/>
      <c r="S22" s="182"/>
      <c r="T22" s="213"/>
      <c r="U22" s="215">
        <f t="shared" si="17"/>
        <v>136668.48000000001</v>
      </c>
      <c r="V22" s="79"/>
      <c r="W22" s="78">
        <f t="shared" si="18"/>
        <v>9.9922777777371602E-2</v>
      </c>
      <c r="X22" s="79">
        <f t="shared" si="19"/>
        <v>8.3140964293505926E-2</v>
      </c>
      <c r="Y22" s="79">
        <f t="shared" si="20"/>
        <v>0.11688615403614573</v>
      </c>
      <c r="Z22" s="79">
        <f t="shared" si="21"/>
        <v>0</v>
      </c>
      <c r="AA22" s="79">
        <f t="shared" si="22"/>
        <v>0</v>
      </c>
      <c r="AB22" s="220">
        <f t="shared" si="23"/>
        <v>0.40587922006186805</v>
      </c>
      <c r="AC22" s="105">
        <f t="shared" si="0"/>
        <v>6.4063821976715729E-2</v>
      </c>
      <c r="AD22" s="79">
        <f t="shared" si="1"/>
        <v>3.010979512186604E-2</v>
      </c>
      <c r="AE22" s="79">
        <f t="shared" si="2"/>
        <v>0.15504103839103384</v>
      </c>
      <c r="AF22" s="79">
        <f t="shared" si="3"/>
        <v>0.11109797186570002</v>
      </c>
      <c r="AG22" s="79">
        <f t="shared" si="4"/>
        <v>0.1259415078986007</v>
      </c>
      <c r="AH22" s="79">
        <f t="shared" si="5"/>
        <v>0.11367610236010726</v>
      </c>
      <c r="AI22" s="79">
        <f t="shared" si="6"/>
        <v>0</v>
      </c>
      <c r="AJ22" s="79">
        <f t="shared" si="7"/>
        <v>0</v>
      </c>
      <c r="AK22" s="79">
        <f t="shared" si="8"/>
        <v>0</v>
      </c>
      <c r="AL22" s="79">
        <f t="shared" si="9"/>
        <v>0</v>
      </c>
      <c r="AM22" s="79">
        <f t="shared" si="10"/>
        <v>0</v>
      </c>
      <c r="AN22" s="211">
        <f t="shared" si="24"/>
        <v>0</v>
      </c>
      <c r="AO22" s="216">
        <f t="shared" si="25"/>
        <v>0.59993023761402353</v>
      </c>
    </row>
    <row r="23" spans="1:41" x14ac:dyDescent="0.3">
      <c r="A23" s="1" t="s">
        <v>32</v>
      </c>
      <c r="B23" t="s">
        <v>33</v>
      </c>
      <c r="C23" s="75">
        <f t="shared" si="11"/>
        <v>8400270.422857143</v>
      </c>
      <c r="D23" s="76">
        <f t="shared" si="12"/>
        <v>4872832.66</v>
      </c>
      <c r="E23" s="76">
        <f t="shared" si="13"/>
        <v>4927482.833333333</v>
      </c>
      <c r="F23" s="76">
        <f t="shared" si="14"/>
        <v>0</v>
      </c>
      <c r="G23" s="76">
        <f t="shared" si="15"/>
        <v>0</v>
      </c>
      <c r="H23" s="103">
        <f t="shared" si="16"/>
        <v>1.1215278082899089E-2</v>
      </c>
      <c r="I23" s="182">
        <v>5333729.4800000004</v>
      </c>
      <c r="J23" s="182">
        <v>3809797.85</v>
      </c>
      <c r="K23" s="182">
        <v>5474970.6499999994</v>
      </c>
      <c r="L23" s="182">
        <v>4334080.5299999993</v>
      </c>
      <c r="M23" s="182">
        <v>4389384.8800000008</v>
      </c>
      <c r="N23" s="182">
        <v>6058983.0899999999</v>
      </c>
      <c r="O23" s="182"/>
      <c r="P23" s="182"/>
      <c r="Q23" s="182"/>
      <c r="R23" s="182"/>
      <c r="S23" s="182"/>
      <c r="T23" s="213"/>
      <c r="U23" s="215">
        <f t="shared" si="17"/>
        <v>29400946.48</v>
      </c>
      <c r="V23" s="79"/>
      <c r="W23" s="78">
        <f t="shared" si="18"/>
        <v>21.49598972320052</v>
      </c>
      <c r="X23" s="79">
        <f t="shared" si="19"/>
        <v>21.261723481928588</v>
      </c>
      <c r="Y23" s="79">
        <f t="shared" si="20"/>
        <v>21.732790495610789</v>
      </c>
      <c r="Z23" s="79">
        <f t="shared" si="21"/>
        <v>0</v>
      </c>
      <c r="AA23" s="79">
        <f t="shared" si="22"/>
        <v>0</v>
      </c>
      <c r="AB23" s="220">
        <f t="shared" si="23"/>
        <v>2.2155636351991189E-2</v>
      </c>
      <c r="AC23" s="105">
        <f t="shared" si="0"/>
        <v>23.30930968779499</v>
      </c>
      <c r="AD23" s="79">
        <f t="shared" si="1"/>
        <v>16.632096191877345</v>
      </c>
      <c r="AE23" s="79">
        <f t="shared" si="2"/>
        <v>23.839149754205071</v>
      </c>
      <c r="AF23" s="79">
        <f t="shared" si="3"/>
        <v>18.940093475097338</v>
      </c>
      <c r="AG23" s="79">
        <f t="shared" si="4"/>
        <v>19.412093261865596</v>
      </c>
      <c r="AH23" s="79">
        <f t="shared" si="5"/>
        <v>26.899642565395748</v>
      </c>
      <c r="AI23" s="79">
        <f t="shared" si="6"/>
        <v>0</v>
      </c>
      <c r="AJ23" s="79">
        <f t="shared" si="7"/>
        <v>0</v>
      </c>
      <c r="AK23" s="79">
        <f t="shared" si="8"/>
        <v>0</v>
      </c>
      <c r="AL23" s="79">
        <f t="shared" si="9"/>
        <v>0</v>
      </c>
      <c r="AM23" s="79">
        <f t="shared" si="10"/>
        <v>0</v>
      </c>
      <c r="AN23" s="211">
        <f t="shared" si="24"/>
        <v>0</v>
      </c>
      <c r="AO23" s="216">
        <f t="shared" si="25"/>
        <v>129.03238493623607</v>
      </c>
    </row>
    <row r="24" spans="1:41" x14ac:dyDescent="0.3">
      <c r="A24" s="1" t="s">
        <v>34</v>
      </c>
      <c r="B24" t="s">
        <v>35</v>
      </c>
      <c r="C24" s="75">
        <f t="shared" si="11"/>
        <v>716913.66285714298</v>
      </c>
      <c r="D24" s="76">
        <f t="shared" si="12"/>
        <v>438668.33</v>
      </c>
      <c r="E24" s="76">
        <f t="shared" si="13"/>
        <v>397730.94333333336</v>
      </c>
      <c r="F24" s="76">
        <f t="shared" si="14"/>
        <v>0</v>
      </c>
      <c r="G24" s="76">
        <f t="shared" si="15"/>
        <v>0</v>
      </c>
      <c r="H24" s="103">
        <f t="shared" si="16"/>
        <v>-9.3321956172825737E-2</v>
      </c>
      <c r="I24" s="182">
        <v>464995.42</v>
      </c>
      <c r="J24" s="182">
        <v>375014.43</v>
      </c>
      <c r="K24" s="182">
        <v>475995.14</v>
      </c>
      <c r="L24" s="182">
        <v>389329.71</v>
      </c>
      <c r="M24" s="182">
        <v>392071.25</v>
      </c>
      <c r="N24" s="182">
        <v>411791.87</v>
      </c>
      <c r="O24" s="182"/>
      <c r="P24" s="182"/>
      <c r="Q24" s="182"/>
      <c r="R24" s="182"/>
      <c r="S24" s="182"/>
      <c r="T24" s="213"/>
      <c r="U24" s="215">
        <f t="shared" si="17"/>
        <v>2509197.8200000003</v>
      </c>
      <c r="V24" s="79"/>
      <c r="W24" s="78">
        <f t="shared" si="18"/>
        <v>1.834556264672917</v>
      </c>
      <c r="X24" s="79">
        <f t="shared" si="19"/>
        <v>1.9140498727365283</v>
      </c>
      <c r="Y24" s="79">
        <f t="shared" si="20"/>
        <v>1.7542026136776288</v>
      </c>
      <c r="Z24" s="79">
        <f t="shared" si="21"/>
        <v>0</v>
      </c>
      <c r="AA24" s="79">
        <f t="shared" si="22"/>
        <v>0</v>
      </c>
      <c r="AB24" s="220">
        <f t="shared" si="23"/>
        <v>-8.3512588326846965E-2</v>
      </c>
      <c r="AC24" s="105">
        <f t="shared" si="0"/>
        <v>2.0321094815229173</v>
      </c>
      <c r="AD24" s="79">
        <f t="shared" si="1"/>
        <v>1.637167198543632</v>
      </c>
      <c r="AE24" s="79">
        <f t="shared" si="2"/>
        <v>2.0725808684899181</v>
      </c>
      <c r="AF24" s="79">
        <f t="shared" si="3"/>
        <v>1.7013853455169974</v>
      </c>
      <c r="AG24" s="79">
        <f t="shared" si="4"/>
        <v>1.7339385536627219</v>
      </c>
      <c r="AH24" s="79">
        <f t="shared" si="5"/>
        <v>1.828203503755927</v>
      </c>
      <c r="AI24" s="79">
        <f t="shared" si="6"/>
        <v>0</v>
      </c>
      <c r="AJ24" s="79">
        <f t="shared" si="7"/>
        <v>0</v>
      </c>
      <c r="AK24" s="79">
        <f t="shared" si="8"/>
        <v>0</v>
      </c>
      <c r="AL24" s="79">
        <f t="shared" si="9"/>
        <v>0</v>
      </c>
      <c r="AM24" s="79">
        <f t="shared" si="10"/>
        <v>0</v>
      </c>
      <c r="AN24" s="211">
        <f t="shared" si="24"/>
        <v>0</v>
      </c>
      <c r="AO24" s="216">
        <f t="shared" si="25"/>
        <v>11.005384951492115</v>
      </c>
    </row>
    <row r="25" spans="1:41" x14ac:dyDescent="0.3">
      <c r="A25" s="1" t="s">
        <v>36</v>
      </c>
      <c r="B25" t="s">
        <v>37</v>
      </c>
      <c r="C25" s="75">
        <f t="shared" si="11"/>
        <v>3279992.5371428574</v>
      </c>
      <c r="D25" s="76">
        <f t="shared" si="12"/>
        <v>1966585.5899999999</v>
      </c>
      <c r="E25" s="76">
        <f t="shared" si="13"/>
        <v>1860072.3699999999</v>
      </c>
      <c r="F25" s="76">
        <f t="shared" si="14"/>
        <v>0</v>
      </c>
      <c r="G25" s="76">
        <f t="shared" si="15"/>
        <v>0</v>
      </c>
      <c r="H25" s="103">
        <f t="shared" si="16"/>
        <v>-5.4161497237453053E-2</v>
      </c>
      <c r="I25" s="182">
        <v>1767117.33</v>
      </c>
      <c r="J25" s="182">
        <v>795951.59</v>
      </c>
      <c r="K25" s="182">
        <v>3336687.85</v>
      </c>
      <c r="L25" s="182">
        <v>1659619.57</v>
      </c>
      <c r="M25" s="182">
        <v>1639332.64</v>
      </c>
      <c r="N25" s="182">
        <v>2281264.9</v>
      </c>
      <c r="O25" s="182"/>
      <c r="P25" s="182"/>
      <c r="Q25" s="182"/>
      <c r="R25" s="182"/>
      <c r="S25" s="182"/>
      <c r="T25" s="213"/>
      <c r="U25" s="215">
        <f t="shared" si="17"/>
        <v>11479973.880000001</v>
      </c>
      <c r="V25" s="79"/>
      <c r="W25" s="78">
        <f t="shared" si="18"/>
        <v>8.3933828700024353</v>
      </c>
      <c r="X25" s="79">
        <f t="shared" si="19"/>
        <v>8.5808403316122455</v>
      </c>
      <c r="Y25" s="79">
        <f t="shared" si="20"/>
        <v>8.2038973023753616</v>
      </c>
      <c r="Z25" s="79">
        <f t="shared" si="21"/>
        <v>0</v>
      </c>
      <c r="AA25" s="79">
        <f t="shared" si="22"/>
        <v>0</v>
      </c>
      <c r="AB25" s="220">
        <f t="shared" si="23"/>
        <v>-4.3928451604932778E-2</v>
      </c>
      <c r="AC25" s="105">
        <f t="shared" si="0"/>
        <v>7.722604840401357</v>
      </c>
      <c r="AD25" s="79">
        <f t="shared" si="1"/>
        <v>3.4748151818495345</v>
      </c>
      <c r="AE25" s="79">
        <f t="shared" si="2"/>
        <v>14.528626073856042</v>
      </c>
      <c r="AF25" s="79">
        <f t="shared" si="3"/>
        <v>7.2525993855727595</v>
      </c>
      <c r="AG25" s="79">
        <f t="shared" si="4"/>
        <v>7.2499630278264249</v>
      </c>
      <c r="AH25" s="79">
        <f t="shared" si="5"/>
        <v>10.127971888263394</v>
      </c>
      <c r="AI25" s="79">
        <f t="shared" si="6"/>
        <v>0</v>
      </c>
      <c r="AJ25" s="79">
        <f t="shared" si="7"/>
        <v>0</v>
      </c>
      <c r="AK25" s="79">
        <f t="shared" si="8"/>
        <v>0</v>
      </c>
      <c r="AL25" s="79">
        <f t="shared" si="9"/>
        <v>0</v>
      </c>
      <c r="AM25" s="79">
        <f t="shared" si="10"/>
        <v>0</v>
      </c>
      <c r="AN25" s="211">
        <f t="shared" si="24"/>
        <v>0</v>
      </c>
      <c r="AO25" s="216">
        <f t="shared" si="25"/>
        <v>50.356580397769513</v>
      </c>
    </row>
    <row r="26" spans="1:41" x14ac:dyDescent="0.3">
      <c r="A26" s="1" t="s">
        <v>38</v>
      </c>
      <c r="B26" t="s">
        <v>39</v>
      </c>
      <c r="C26" s="75">
        <f t="shared" si="11"/>
        <v>180150.72571428571</v>
      </c>
      <c r="D26" s="76">
        <f t="shared" si="12"/>
        <v>104091.44333333334</v>
      </c>
      <c r="E26" s="76">
        <f t="shared" si="13"/>
        <v>106084.40333333332</v>
      </c>
      <c r="F26" s="76">
        <f t="shared" si="14"/>
        <v>0</v>
      </c>
      <c r="G26" s="76">
        <f t="shared" si="15"/>
        <v>0</v>
      </c>
      <c r="H26" s="103">
        <f t="shared" si="16"/>
        <v>1.9146242344031068E-2</v>
      </c>
      <c r="I26" s="182">
        <v>104183.85</v>
      </c>
      <c r="J26" s="182">
        <v>88895.83</v>
      </c>
      <c r="K26" s="182">
        <v>119194.65000000001</v>
      </c>
      <c r="L26" s="182">
        <v>122967.19</v>
      </c>
      <c r="M26" s="182">
        <v>100494.25</v>
      </c>
      <c r="N26" s="182">
        <v>94791.76999999999</v>
      </c>
      <c r="O26" s="182"/>
      <c r="P26" s="182"/>
      <c r="Q26" s="182"/>
      <c r="R26" s="182"/>
      <c r="S26" s="182"/>
      <c r="T26" s="213"/>
      <c r="U26" s="215">
        <f t="shared" si="17"/>
        <v>630527.54</v>
      </c>
      <c r="V26" s="79"/>
      <c r="W26" s="78">
        <f t="shared" si="18"/>
        <v>0.46099922426833734</v>
      </c>
      <c r="X26" s="79">
        <f t="shared" si="19"/>
        <v>0.45418417569631303</v>
      </c>
      <c r="Y26" s="79">
        <f t="shared" si="20"/>
        <v>0.46788800498683453</v>
      </c>
      <c r="Z26" s="79">
        <f t="shared" si="21"/>
        <v>0</v>
      </c>
      <c r="AA26" s="79">
        <f t="shared" si="22"/>
        <v>0</v>
      </c>
      <c r="AB26" s="220">
        <f t="shared" si="23"/>
        <v>3.0172405873701031E-2</v>
      </c>
      <c r="AC26" s="105">
        <f t="shared" si="0"/>
        <v>0.45530123588434784</v>
      </c>
      <c r="AD26" s="79">
        <f t="shared" si="1"/>
        <v>0.38808463173886659</v>
      </c>
      <c r="AE26" s="79">
        <f t="shared" si="2"/>
        <v>0.51899805366994256</v>
      </c>
      <c r="AF26" s="79">
        <f t="shared" si="3"/>
        <v>0.53737120407637073</v>
      </c>
      <c r="AG26" s="79">
        <f t="shared" si="4"/>
        <v>0.44443670505404304</v>
      </c>
      <c r="AH26" s="79">
        <f t="shared" si="5"/>
        <v>0.42084037754612769</v>
      </c>
      <c r="AI26" s="79">
        <f t="shared" si="6"/>
        <v>0</v>
      </c>
      <c r="AJ26" s="79">
        <f t="shared" si="7"/>
        <v>0</v>
      </c>
      <c r="AK26" s="79">
        <f t="shared" si="8"/>
        <v>0</v>
      </c>
      <c r="AL26" s="79">
        <f t="shared" si="9"/>
        <v>0</v>
      </c>
      <c r="AM26" s="79">
        <f t="shared" si="10"/>
        <v>0</v>
      </c>
      <c r="AN26" s="211">
        <f t="shared" si="24"/>
        <v>0</v>
      </c>
      <c r="AO26" s="216">
        <f t="shared" si="25"/>
        <v>2.7650322079696985</v>
      </c>
    </row>
    <row r="27" spans="1:41" x14ac:dyDescent="0.3">
      <c r="A27" s="1" t="s">
        <v>40</v>
      </c>
      <c r="B27" t="s">
        <v>41</v>
      </c>
      <c r="C27" s="75">
        <f t="shared" si="11"/>
        <v>187859.78857142857</v>
      </c>
      <c r="D27" s="76">
        <f t="shared" si="12"/>
        <v>109357.83333333333</v>
      </c>
      <c r="E27" s="76">
        <f t="shared" si="13"/>
        <v>109811.92</v>
      </c>
      <c r="F27" s="76">
        <f t="shared" si="14"/>
        <v>0</v>
      </c>
      <c r="G27" s="76">
        <f t="shared" si="15"/>
        <v>0</v>
      </c>
      <c r="H27" s="103">
        <f t="shared" si="16"/>
        <v>4.1523012373751896E-3</v>
      </c>
      <c r="I27" s="182">
        <v>122064.47</v>
      </c>
      <c r="J27" s="182">
        <v>90978.22</v>
      </c>
      <c r="K27" s="182">
        <v>115030.81</v>
      </c>
      <c r="L27" s="182">
        <v>106781.13</v>
      </c>
      <c r="M27" s="182">
        <v>104712.59</v>
      </c>
      <c r="N27" s="182">
        <v>117942.04</v>
      </c>
      <c r="O27" s="182"/>
      <c r="P27" s="182"/>
      <c r="Q27" s="182"/>
      <c r="R27" s="182"/>
      <c r="S27" s="182"/>
      <c r="T27" s="213"/>
      <c r="U27" s="215">
        <f t="shared" si="17"/>
        <v>657509.26</v>
      </c>
      <c r="V27" s="79"/>
      <c r="W27" s="78">
        <f t="shared" si="18"/>
        <v>0.48072643870440379</v>
      </c>
      <c r="X27" s="79">
        <f t="shared" si="19"/>
        <v>0.47716311540978834</v>
      </c>
      <c r="Y27" s="79">
        <f t="shared" si="20"/>
        <v>0.48432831366483825</v>
      </c>
      <c r="Z27" s="79">
        <f t="shared" si="21"/>
        <v>0</v>
      </c>
      <c r="AA27" s="79">
        <f t="shared" si="22"/>
        <v>0</v>
      </c>
      <c r="AB27" s="220">
        <f t="shared" si="23"/>
        <v>1.5016245019056905E-2</v>
      </c>
      <c r="AC27" s="105">
        <f t="shared" si="0"/>
        <v>0.53344260217459705</v>
      </c>
      <c r="AD27" s="79">
        <f t="shared" si="1"/>
        <v>0.39717553686103824</v>
      </c>
      <c r="AE27" s="79">
        <f t="shared" si="2"/>
        <v>0.50086783678694435</v>
      </c>
      <c r="AF27" s="79">
        <f t="shared" si="3"/>
        <v>0.46663751851803298</v>
      </c>
      <c r="AG27" s="79">
        <f t="shared" si="4"/>
        <v>0.46309235082877814</v>
      </c>
      <c r="AH27" s="79">
        <f t="shared" si="5"/>
        <v>0.52361900871943312</v>
      </c>
      <c r="AI27" s="79">
        <f t="shared" si="6"/>
        <v>0</v>
      </c>
      <c r="AJ27" s="79">
        <f t="shared" si="7"/>
        <v>0</v>
      </c>
      <c r="AK27" s="79">
        <f t="shared" si="8"/>
        <v>0</v>
      </c>
      <c r="AL27" s="79">
        <f t="shared" si="9"/>
        <v>0</v>
      </c>
      <c r="AM27" s="79">
        <f t="shared" si="10"/>
        <v>0</v>
      </c>
      <c r="AN27" s="211">
        <f t="shared" si="24"/>
        <v>0</v>
      </c>
      <c r="AO27" s="216">
        <f t="shared" si="25"/>
        <v>2.8848348538888238</v>
      </c>
    </row>
    <row r="28" spans="1:41" x14ac:dyDescent="0.3">
      <c r="A28" s="1" t="s">
        <v>42</v>
      </c>
      <c r="B28" t="s">
        <v>43</v>
      </c>
      <c r="C28" s="75">
        <f t="shared" si="11"/>
        <v>3725755.4485714282</v>
      </c>
      <c r="D28" s="76">
        <f t="shared" si="12"/>
        <v>2103071.813333333</v>
      </c>
      <c r="E28" s="76">
        <f t="shared" si="13"/>
        <v>2243642.8766666665</v>
      </c>
      <c r="F28" s="76">
        <f t="shared" si="14"/>
        <v>0</v>
      </c>
      <c r="G28" s="76">
        <f t="shared" si="15"/>
        <v>0</v>
      </c>
      <c r="H28" s="103">
        <f t="shared" si="16"/>
        <v>6.68408289446525E-2</v>
      </c>
      <c r="I28" s="182">
        <v>2129137.04</v>
      </c>
      <c r="J28" s="182">
        <v>1556877.26</v>
      </c>
      <c r="K28" s="182">
        <v>2623201.14</v>
      </c>
      <c r="L28" s="182">
        <v>2350313.44</v>
      </c>
      <c r="M28" s="182">
        <v>1914322.3499999999</v>
      </c>
      <c r="N28" s="182">
        <v>2466292.84</v>
      </c>
      <c r="O28" s="182"/>
      <c r="P28" s="182"/>
      <c r="Q28" s="182"/>
      <c r="R28" s="182"/>
      <c r="S28" s="182"/>
      <c r="T28" s="213"/>
      <c r="U28" s="215">
        <f t="shared" si="17"/>
        <v>13040144.069999998</v>
      </c>
      <c r="V28" s="79"/>
      <c r="W28" s="78">
        <f t="shared" si="18"/>
        <v>9.5340741192959761</v>
      </c>
      <c r="X28" s="79">
        <f t="shared" si="19"/>
        <v>9.1763732673987324</v>
      </c>
      <c r="Y28" s="79">
        <f t="shared" si="20"/>
        <v>9.8956449438466532</v>
      </c>
      <c r="Z28" s="79">
        <f t="shared" si="21"/>
        <v>0</v>
      </c>
      <c r="AA28" s="79">
        <f t="shared" si="22"/>
        <v>0</v>
      </c>
      <c r="AB28" s="220">
        <f t="shared" si="23"/>
        <v>7.8383001158344984E-2</v>
      </c>
      <c r="AC28" s="105">
        <f t="shared" si="0"/>
        <v>9.3046928643848545</v>
      </c>
      <c r="AD28" s="79">
        <f t="shared" si="1"/>
        <v>6.7967208147976761</v>
      </c>
      <c r="AE28" s="79">
        <f t="shared" si="2"/>
        <v>11.421957999329452</v>
      </c>
      <c r="AF28" s="79">
        <f t="shared" si="3"/>
        <v>10.270957344066145</v>
      </c>
      <c r="AG28" s="79">
        <f t="shared" si="4"/>
        <v>8.4661074404288055</v>
      </c>
      <c r="AH28" s="79">
        <f t="shared" si="5"/>
        <v>10.94942746532649</v>
      </c>
      <c r="AI28" s="79">
        <f t="shared" si="6"/>
        <v>0</v>
      </c>
      <c r="AJ28" s="79">
        <f t="shared" si="7"/>
        <v>0</v>
      </c>
      <c r="AK28" s="79">
        <f t="shared" si="8"/>
        <v>0</v>
      </c>
      <c r="AL28" s="79">
        <f t="shared" si="9"/>
        <v>0</v>
      </c>
      <c r="AM28" s="79">
        <f t="shared" si="10"/>
        <v>0</v>
      </c>
      <c r="AN28" s="211">
        <f t="shared" si="24"/>
        <v>0</v>
      </c>
      <c r="AO28" s="216">
        <f t="shared" si="25"/>
        <v>57.209863928333434</v>
      </c>
    </row>
    <row r="29" spans="1:41" x14ac:dyDescent="0.3">
      <c r="A29" s="1" t="s">
        <v>44</v>
      </c>
      <c r="B29" t="s">
        <v>45</v>
      </c>
      <c r="C29" s="75">
        <f t="shared" si="11"/>
        <v>1650040</v>
      </c>
      <c r="D29" s="76">
        <f t="shared" si="12"/>
        <v>922324.08333333337</v>
      </c>
      <c r="E29" s="76">
        <f t="shared" si="13"/>
        <v>1002722.5833333334</v>
      </c>
      <c r="F29" s="76">
        <f t="shared" si="14"/>
        <v>0</v>
      </c>
      <c r="G29" s="76">
        <f t="shared" si="15"/>
        <v>0</v>
      </c>
      <c r="H29" s="103">
        <f t="shared" si="16"/>
        <v>8.7169468360226599E-2</v>
      </c>
      <c r="I29" s="182">
        <v>1011019.09</v>
      </c>
      <c r="J29" s="182">
        <v>622927.48</v>
      </c>
      <c r="K29" s="182">
        <v>1133025.68</v>
      </c>
      <c r="L29" s="182">
        <v>1294530.02</v>
      </c>
      <c r="M29" s="182">
        <v>1372375.02</v>
      </c>
      <c r="N29" s="182">
        <v>341262.71</v>
      </c>
      <c r="O29" s="182"/>
      <c r="P29" s="182"/>
      <c r="Q29" s="182"/>
      <c r="R29" s="182"/>
      <c r="S29" s="182"/>
      <c r="T29" s="213"/>
      <c r="U29" s="215">
        <f t="shared" si="17"/>
        <v>5775140</v>
      </c>
      <c r="V29" s="79"/>
      <c r="W29" s="78">
        <f t="shared" si="18"/>
        <v>4.2223929822970874</v>
      </c>
      <c r="X29" s="79">
        <f t="shared" si="19"/>
        <v>4.0243942258744818</v>
      </c>
      <c r="Y29" s="79">
        <f t="shared" si="20"/>
        <v>4.4225338912158501</v>
      </c>
      <c r="Z29" s="79">
        <f t="shared" si="21"/>
        <v>0</v>
      </c>
      <c r="AA29" s="79">
        <f t="shared" si="22"/>
        <v>0</v>
      </c>
      <c r="AB29" s="220">
        <f t="shared" si="23"/>
        <v>9.8931576529348184E-2</v>
      </c>
      <c r="AC29" s="105">
        <f t="shared" si="0"/>
        <v>4.4183262682236126</v>
      </c>
      <c r="AD29" s="79">
        <f t="shared" si="1"/>
        <v>2.7194591880836274</v>
      </c>
      <c r="AE29" s="79">
        <f t="shared" si="2"/>
        <v>4.9334271519574333</v>
      </c>
      <c r="AF29" s="79">
        <f t="shared" si="3"/>
        <v>5.6571444428420978</v>
      </c>
      <c r="AG29" s="79">
        <f t="shared" si="4"/>
        <v>6.0693406039378015</v>
      </c>
      <c r="AH29" s="79">
        <f t="shared" si="5"/>
        <v>1.5150801353199199</v>
      </c>
      <c r="AI29" s="79">
        <f t="shared" si="6"/>
        <v>0</v>
      </c>
      <c r="AJ29" s="79">
        <f t="shared" si="7"/>
        <v>0</v>
      </c>
      <c r="AK29" s="79">
        <f t="shared" si="8"/>
        <v>0</v>
      </c>
      <c r="AL29" s="79">
        <f t="shared" si="9"/>
        <v>0</v>
      </c>
      <c r="AM29" s="79">
        <f t="shared" si="10"/>
        <v>0</v>
      </c>
      <c r="AN29" s="211">
        <f t="shared" si="24"/>
        <v>0</v>
      </c>
      <c r="AO29" s="216">
        <f t="shared" si="25"/>
        <v>25.312777790364493</v>
      </c>
    </row>
    <row r="30" spans="1:41" x14ac:dyDescent="0.3">
      <c r="A30" s="1" t="s">
        <v>46</v>
      </c>
      <c r="B30" t="s">
        <v>47</v>
      </c>
      <c r="C30" s="75">
        <f t="shared" si="11"/>
        <v>2503988.7485714289</v>
      </c>
      <c r="D30" s="76">
        <f t="shared" si="12"/>
        <v>1287044.3</v>
      </c>
      <c r="E30" s="76">
        <f t="shared" si="13"/>
        <v>1634275.906666667</v>
      </c>
      <c r="F30" s="76">
        <f t="shared" si="14"/>
        <v>0</v>
      </c>
      <c r="G30" s="76">
        <f t="shared" si="15"/>
        <v>0</v>
      </c>
      <c r="H30" s="103">
        <f t="shared" si="16"/>
        <v>0.2697899417033795</v>
      </c>
      <c r="I30" s="182">
        <v>1220257.72</v>
      </c>
      <c r="J30" s="182">
        <v>1052788.77</v>
      </c>
      <c r="K30" s="182">
        <v>1588086.41</v>
      </c>
      <c r="L30" s="182">
        <v>1571140.25</v>
      </c>
      <c r="M30" s="182">
        <v>1617719.74</v>
      </c>
      <c r="N30" s="182">
        <v>1713967.73</v>
      </c>
      <c r="O30" s="182"/>
      <c r="P30" s="182"/>
      <c r="Q30" s="182"/>
      <c r="R30" s="182"/>
      <c r="S30" s="182"/>
      <c r="T30" s="213"/>
      <c r="U30" s="215">
        <f t="shared" si="17"/>
        <v>8763960.620000001</v>
      </c>
      <c r="V30" s="79"/>
      <c r="W30" s="78">
        <f t="shared" si="18"/>
        <v>6.4076171000211302</v>
      </c>
      <c r="X30" s="79">
        <f t="shared" si="19"/>
        <v>5.6157848883717545</v>
      </c>
      <c r="Y30" s="79">
        <f t="shared" si="20"/>
        <v>7.2080161601667774</v>
      </c>
      <c r="Z30" s="79">
        <f t="shared" si="21"/>
        <v>0</v>
      </c>
      <c r="AA30" s="79">
        <f t="shared" si="22"/>
        <v>0</v>
      </c>
      <c r="AB30" s="220">
        <f t="shared" si="23"/>
        <v>0.28352782441719837</v>
      </c>
      <c r="AC30" s="105">
        <f t="shared" si="0"/>
        <v>5.332734852987449</v>
      </c>
      <c r="AD30" s="79">
        <f t="shared" si="1"/>
        <v>4.5960664533337994</v>
      </c>
      <c r="AE30" s="79">
        <f t="shared" si="2"/>
        <v>6.9148552879654099</v>
      </c>
      <c r="AF30" s="79">
        <f t="shared" si="3"/>
        <v>6.8659414589806449</v>
      </c>
      <c r="AG30" s="79">
        <f t="shared" si="4"/>
        <v>7.1543797873657766</v>
      </c>
      <c r="AH30" s="79">
        <f t="shared" si="5"/>
        <v>7.6093824030828792</v>
      </c>
      <c r="AI30" s="79">
        <f t="shared" si="6"/>
        <v>0</v>
      </c>
      <c r="AJ30" s="79">
        <f t="shared" si="7"/>
        <v>0</v>
      </c>
      <c r="AK30" s="79">
        <f t="shared" si="8"/>
        <v>0</v>
      </c>
      <c r="AL30" s="79">
        <f t="shared" si="9"/>
        <v>0</v>
      </c>
      <c r="AM30" s="79">
        <f t="shared" si="10"/>
        <v>0</v>
      </c>
      <c r="AN30" s="211">
        <f t="shared" si="24"/>
        <v>0</v>
      </c>
      <c r="AO30" s="216">
        <f t="shared" si="25"/>
        <v>38.473360243715959</v>
      </c>
    </row>
    <row r="31" spans="1:41" x14ac:dyDescent="0.3">
      <c r="A31" s="1" t="s">
        <v>48</v>
      </c>
      <c r="B31" t="s">
        <v>49</v>
      </c>
      <c r="C31" s="75">
        <f t="shared" si="11"/>
        <v>-48.92</v>
      </c>
      <c r="D31" s="76">
        <f t="shared" si="12"/>
        <v>0</v>
      </c>
      <c r="E31" s="76">
        <f t="shared" si="13"/>
        <v>-57.073333333333331</v>
      </c>
      <c r="F31" s="76">
        <f t="shared" si="14"/>
        <v>0</v>
      </c>
      <c r="G31" s="76">
        <f t="shared" si="15"/>
        <v>0</v>
      </c>
      <c r="H31" s="103">
        <f t="shared" si="16"/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-171.22</v>
      </c>
      <c r="O31" s="182"/>
      <c r="P31" s="182"/>
      <c r="Q31" s="182"/>
      <c r="R31" s="182"/>
      <c r="S31" s="182"/>
      <c r="T31" s="213"/>
      <c r="U31" s="215">
        <f t="shared" si="17"/>
        <v>-171.22</v>
      </c>
      <c r="V31" s="79"/>
      <c r="W31" s="78">
        <f t="shared" si="18"/>
        <v>-1.2518451958375159E-4</v>
      </c>
      <c r="X31" s="79">
        <f t="shared" si="19"/>
        <v>0</v>
      </c>
      <c r="Y31" s="79">
        <f t="shared" si="20"/>
        <v>-2.5172341298252988E-4</v>
      </c>
      <c r="Z31" s="79">
        <f t="shared" si="21"/>
        <v>0</v>
      </c>
      <c r="AA31" s="79">
        <f t="shared" si="22"/>
        <v>0</v>
      </c>
      <c r="AB31" s="220">
        <f t="shared" si="23"/>
        <v>0</v>
      </c>
      <c r="AC31" s="105">
        <f t="shared" si="0"/>
        <v>0</v>
      </c>
      <c r="AD31" s="79">
        <f t="shared" si="1"/>
        <v>0</v>
      </c>
      <c r="AE31" s="79">
        <f t="shared" si="2"/>
        <v>0</v>
      </c>
      <c r="AF31" s="79">
        <f t="shared" si="3"/>
        <v>0</v>
      </c>
      <c r="AG31" s="79">
        <f t="shared" si="4"/>
        <v>0</v>
      </c>
      <c r="AH31" s="79">
        <f t="shared" si="5"/>
        <v>-7.6015343360977424E-4</v>
      </c>
      <c r="AI31" s="79">
        <f t="shared" si="6"/>
        <v>0</v>
      </c>
      <c r="AJ31" s="79">
        <f t="shared" si="7"/>
        <v>0</v>
      </c>
      <c r="AK31" s="79">
        <f t="shared" si="8"/>
        <v>0</v>
      </c>
      <c r="AL31" s="79">
        <f t="shared" si="9"/>
        <v>0</v>
      </c>
      <c r="AM31" s="79">
        <f t="shared" si="10"/>
        <v>0</v>
      </c>
      <c r="AN31" s="211">
        <f t="shared" si="24"/>
        <v>0</v>
      </c>
      <c r="AO31" s="216">
        <f t="shared" si="25"/>
        <v>-7.6015343360977424E-4</v>
      </c>
    </row>
    <row r="32" spans="1:41" x14ac:dyDescent="0.3">
      <c r="A32" s="1" t="s">
        <v>50</v>
      </c>
      <c r="B32" t="s">
        <v>51</v>
      </c>
      <c r="C32" s="75">
        <f t="shared" si="11"/>
        <v>0</v>
      </c>
      <c r="D32" s="76">
        <f t="shared" si="12"/>
        <v>0</v>
      </c>
      <c r="E32" s="76">
        <f t="shared" si="13"/>
        <v>0</v>
      </c>
      <c r="F32" s="76">
        <f t="shared" si="14"/>
        <v>0</v>
      </c>
      <c r="G32" s="76">
        <f t="shared" si="15"/>
        <v>0</v>
      </c>
      <c r="H32" s="103">
        <f t="shared" si="16"/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/>
      <c r="P32" s="182"/>
      <c r="Q32" s="182"/>
      <c r="R32" s="182"/>
      <c r="S32" s="182"/>
      <c r="T32" s="213"/>
      <c r="U32" s="215">
        <f t="shared" si="17"/>
        <v>0</v>
      </c>
      <c r="V32" s="79"/>
      <c r="W32" s="78">
        <f t="shared" si="18"/>
        <v>0</v>
      </c>
      <c r="X32" s="79">
        <f t="shared" si="19"/>
        <v>0</v>
      </c>
      <c r="Y32" s="79">
        <f t="shared" si="20"/>
        <v>0</v>
      </c>
      <c r="Z32" s="79">
        <f t="shared" si="21"/>
        <v>0</v>
      </c>
      <c r="AA32" s="79">
        <f t="shared" si="22"/>
        <v>0</v>
      </c>
      <c r="AB32" s="220">
        <f t="shared" si="23"/>
        <v>0</v>
      </c>
      <c r="AC32" s="105">
        <f t="shared" si="0"/>
        <v>0</v>
      </c>
      <c r="AD32" s="79">
        <f t="shared" si="1"/>
        <v>0</v>
      </c>
      <c r="AE32" s="79">
        <f t="shared" si="2"/>
        <v>0</v>
      </c>
      <c r="AF32" s="79">
        <f t="shared" si="3"/>
        <v>0</v>
      </c>
      <c r="AG32" s="79">
        <f t="shared" si="4"/>
        <v>0</v>
      </c>
      <c r="AH32" s="79">
        <f t="shared" si="5"/>
        <v>0</v>
      </c>
      <c r="AI32" s="79">
        <f t="shared" si="6"/>
        <v>0</v>
      </c>
      <c r="AJ32" s="79">
        <f t="shared" si="7"/>
        <v>0</v>
      </c>
      <c r="AK32" s="79">
        <f t="shared" si="8"/>
        <v>0</v>
      </c>
      <c r="AL32" s="79">
        <f t="shared" si="9"/>
        <v>0</v>
      </c>
      <c r="AM32" s="79">
        <f t="shared" si="10"/>
        <v>0</v>
      </c>
      <c r="AN32" s="211">
        <f t="shared" si="24"/>
        <v>0</v>
      </c>
      <c r="AO32" s="216">
        <f t="shared" si="25"/>
        <v>0</v>
      </c>
    </row>
    <row r="33" spans="1:41" x14ac:dyDescent="0.3">
      <c r="A33" s="1" t="s">
        <v>52</v>
      </c>
      <c r="B33" t="s">
        <v>53</v>
      </c>
      <c r="C33" s="75">
        <f t="shared" si="11"/>
        <v>304627.81714285712</v>
      </c>
      <c r="D33" s="76">
        <f t="shared" si="12"/>
        <v>148426.47333333333</v>
      </c>
      <c r="E33" s="76">
        <f t="shared" si="13"/>
        <v>206972.64666666664</v>
      </c>
      <c r="F33" s="76">
        <f t="shared" si="14"/>
        <v>0</v>
      </c>
      <c r="G33" s="76">
        <f t="shared" si="15"/>
        <v>0</v>
      </c>
      <c r="H33" s="103">
        <f t="shared" si="16"/>
        <v>0.39444562697283414</v>
      </c>
      <c r="I33" s="182">
        <v>123449.73000000001</v>
      </c>
      <c r="J33" s="182">
        <v>137601.29999999999</v>
      </c>
      <c r="K33" s="182">
        <v>184228.38999999998</v>
      </c>
      <c r="L33" s="182">
        <v>268499.21999999997</v>
      </c>
      <c r="M33" s="182">
        <v>141292.68</v>
      </c>
      <c r="N33" s="182">
        <v>211126.03999999998</v>
      </c>
      <c r="O33" s="182"/>
      <c r="P33" s="182"/>
      <c r="Q33" s="182"/>
      <c r="R33" s="182"/>
      <c r="S33" s="182"/>
      <c r="T33" s="213"/>
      <c r="U33" s="215">
        <f t="shared" si="17"/>
        <v>1066197.3599999999</v>
      </c>
      <c r="V33" s="79"/>
      <c r="W33" s="78">
        <f t="shared" si="18"/>
        <v>0.77953162184945812</v>
      </c>
      <c r="X33" s="79">
        <f t="shared" si="19"/>
        <v>0.64763205585048356</v>
      </c>
      <c r="Y33" s="79">
        <f t="shared" si="20"/>
        <v>0.91285821188460281</v>
      </c>
      <c r="Z33" s="79">
        <f t="shared" si="21"/>
        <v>0</v>
      </c>
      <c r="AA33" s="79">
        <f t="shared" si="22"/>
        <v>0</v>
      </c>
      <c r="AB33" s="220">
        <f t="shared" si="23"/>
        <v>0.40953216203268211</v>
      </c>
      <c r="AC33" s="105">
        <f t="shared" si="0"/>
        <v>0.53949642520015384</v>
      </c>
      <c r="AD33" s="79">
        <f t="shared" si="1"/>
        <v>0.60071377743240939</v>
      </c>
      <c r="AE33" s="79">
        <f t="shared" si="2"/>
        <v>0.80216835101866646</v>
      </c>
      <c r="AF33" s="79">
        <f t="shared" si="3"/>
        <v>1.1733516000891486</v>
      </c>
      <c r="AG33" s="79">
        <f t="shared" si="4"/>
        <v>0.62486812078756038</v>
      </c>
      <c r="AH33" s="79">
        <f t="shared" si="5"/>
        <v>0.93732148248122027</v>
      </c>
      <c r="AI33" s="79">
        <f t="shared" si="6"/>
        <v>0</v>
      </c>
      <c r="AJ33" s="79">
        <f t="shared" si="7"/>
        <v>0</v>
      </c>
      <c r="AK33" s="79">
        <f t="shared" si="8"/>
        <v>0</v>
      </c>
      <c r="AL33" s="79">
        <f t="shared" si="9"/>
        <v>0</v>
      </c>
      <c r="AM33" s="79">
        <f t="shared" si="10"/>
        <v>0</v>
      </c>
      <c r="AN33" s="211">
        <f t="shared" si="24"/>
        <v>0</v>
      </c>
      <c r="AO33" s="216">
        <f t="shared" si="25"/>
        <v>4.6779197570091595</v>
      </c>
    </row>
    <row r="34" spans="1:41" x14ac:dyDescent="0.3">
      <c r="A34" s="1" t="s">
        <v>54</v>
      </c>
      <c r="B34" t="s">
        <v>55</v>
      </c>
      <c r="C34" s="75">
        <f t="shared" si="11"/>
        <v>2947696.1657142853</v>
      </c>
      <c r="D34" s="76">
        <f t="shared" si="12"/>
        <v>1714643.63</v>
      </c>
      <c r="E34" s="76">
        <f t="shared" si="13"/>
        <v>1724335.2300000002</v>
      </c>
      <c r="F34" s="76">
        <f t="shared" si="14"/>
        <v>0</v>
      </c>
      <c r="G34" s="76">
        <f t="shared" si="15"/>
        <v>0</v>
      </c>
      <c r="H34" s="103">
        <f t="shared" si="16"/>
        <v>5.6522532323526184E-3</v>
      </c>
      <c r="I34" s="182">
        <v>1804056.8</v>
      </c>
      <c r="J34" s="182">
        <v>1481021.66</v>
      </c>
      <c r="K34" s="182">
        <v>1858852.43</v>
      </c>
      <c r="L34" s="182">
        <v>1389517.73</v>
      </c>
      <c r="M34" s="182">
        <v>1722306.1300000001</v>
      </c>
      <c r="N34" s="182">
        <v>2061181.8299999998</v>
      </c>
      <c r="O34" s="182"/>
      <c r="P34" s="182"/>
      <c r="Q34" s="182"/>
      <c r="R34" s="182"/>
      <c r="S34" s="182"/>
      <c r="T34" s="213"/>
      <c r="U34" s="215">
        <f t="shared" si="17"/>
        <v>10316936.579999998</v>
      </c>
      <c r="V34" s="79"/>
      <c r="W34" s="78">
        <f t="shared" si="18"/>
        <v>7.5430484134057529</v>
      </c>
      <c r="X34" s="79">
        <f t="shared" si="19"/>
        <v>7.481537182750345</v>
      </c>
      <c r="Y34" s="79">
        <f t="shared" si="20"/>
        <v>7.6052251352928817</v>
      </c>
      <c r="Z34" s="79">
        <f t="shared" si="21"/>
        <v>0</v>
      </c>
      <c r="AA34" s="79">
        <f t="shared" si="22"/>
        <v>0</v>
      </c>
      <c r="AB34" s="220">
        <f t="shared" si="23"/>
        <v>1.6532425024594594E-2</v>
      </c>
      <c r="AC34" s="105">
        <f t="shared" si="0"/>
        <v>7.8840366395133383</v>
      </c>
      <c r="AD34" s="79">
        <f t="shared" si="1"/>
        <v>6.4655647572938442</v>
      </c>
      <c r="AE34" s="79">
        <f t="shared" si="2"/>
        <v>8.0938263020164332</v>
      </c>
      <c r="AF34" s="79">
        <f t="shared" si="3"/>
        <v>6.0722442763436772</v>
      </c>
      <c r="AG34" s="79">
        <f t="shared" si="4"/>
        <v>7.6169140175838956</v>
      </c>
      <c r="AH34" s="79">
        <f t="shared" si="5"/>
        <v>9.1508845074674561</v>
      </c>
      <c r="AI34" s="79">
        <f t="shared" si="6"/>
        <v>0</v>
      </c>
      <c r="AJ34" s="79">
        <f t="shared" si="7"/>
        <v>0</v>
      </c>
      <c r="AK34" s="79">
        <f t="shared" si="8"/>
        <v>0</v>
      </c>
      <c r="AL34" s="79">
        <f t="shared" si="9"/>
        <v>0</v>
      </c>
      <c r="AM34" s="79">
        <f t="shared" si="10"/>
        <v>0</v>
      </c>
      <c r="AN34" s="211">
        <f t="shared" si="24"/>
        <v>0</v>
      </c>
      <c r="AO34" s="216">
        <f t="shared" si="25"/>
        <v>45.283470500218641</v>
      </c>
    </row>
    <row r="35" spans="1:41" x14ac:dyDescent="0.3">
      <c r="A35" s="1" t="s">
        <v>56</v>
      </c>
      <c r="B35" t="s">
        <v>57</v>
      </c>
      <c r="C35" s="75">
        <f t="shared" si="11"/>
        <v>2153099.3742857142</v>
      </c>
      <c r="D35" s="76">
        <f t="shared" si="12"/>
        <v>1498321.25</v>
      </c>
      <c r="E35" s="76">
        <f t="shared" si="13"/>
        <v>1013628.02</v>
      </c>
      <c r="F35" s="76">
        <f t="shared" si="14"/>
        <v>0</v>
      </c>
      <c r="G35" s="76">
        <f t="shared" si="15"/>
        <v>0</v>
      </c>
      <c r="H35" s="103">
        <f t="shared" si="16"/>
        <v>-0.32349086018769341</v>
      </c>
      <c r="I35" s="182">
        <v>1293691.57</v>
      </c>
      <c r="J35" s="182">
        <v>1570208.25</v>
      </c>
      <c r="K35" s="182">
        <v>1631063.9300000002</v>
      </c>
      <c r="L35" s="182">
        <v>1076576.75</v>
      </c>
      <c r="M35" s="182">
        <v>996806.77</v>
      </c>
      <c r="N35" s="182">
        <v>967500.54</v>
      </c>
      <c r="O35" s="182"/>
      <c r="P35" s="182"/>
      <c r="Q35" s="182"/>
      <c r="R35" s="182"/>
      <c r="S35" s="182"/>
      <c r="T35" s="213"/>
      <c r="U35" s="215">
        <f t="shared" si="17"/>
        <v>7535847.8099999996</v>
      </c>
      <c r="V35" s="79"/>
      <c r="W35" s="78">
        <f t="shared" si="18"/>
        <v>5.5097038181936488</v>
      </c>
      <c r="X35" s="79">
        <f t="shared" si="19"/>
        <v>6.5376536251908952</v>
      </c>
      <c r="Y35" s="79">
        <f t="shared" si="20"/>
        <v>4.4706326017251037</v>
      </c>
      <c r="Z35" s="79">
        <f t="shared" si="21"/>
        <v>0</v>
      </c>
      <c r="AA35" s="79">
        <f t="shared" si="22"/>
        <v>0</v>
      </c>
      <c r="AB35" s="220">
        <f t="shared" si="23"/>
        <v>-0.31617169430652359</v>
      </c>
      <c r="AC35" s="105">
        <f t="shared" si="0"/>
        <v>5.6536533318183411</v>
      </c>
      <c r="AD35" s="79">
        <f t="shared" si="1"/>
        <v>6.8549187341473745</v>
      </c>
      <c r="AE35" s="79">
        <f t="shared" si="2"/>
        <v>7.1019882610607725</v>
      </c>
      <c r="AF35" s="79">
        <f t="shared" si="3"/>
        <v>4.7046805284249071</v>
      </c>
      <c r="AG35" s="79">
        <f t="shared" si="4"/>
        <v>4.4083867130145586</v>
      </c>
      <c r="AH35" s="79">
        <f t="shared" si="5"/>
        <v>4.2953443376960099</v>
      </c>
      <c r="AI35" s="79">
        <f t="shared" si="6"/>
        <v>0</v>
      </c>
      <c r="AJ35" s="79">
        <f t="shared" si="7"/>
        <v>0</v>
      </c>
      <c r="AK35" s="79">
        <f t="shared" si="8"/>
        <v>0</v>
      </c>
      <c r="AL35" s="79">
        <f t="shared" si="9"/>
        <v>0</v>
      </c>
      <c r="AM35" s="79">
        <f t="shared" si="10"/>
        <v>0</v>
      </c>
      <c r="AN35" s="211">
        <f t="shared" si="24"/>
        <v>0</v>
      </c>
      <c r="AO35" s="216">
        <f t="shared" si="25"/>
        <v>33.018971906161958</v>
      </c>
    </row>
    <row r="36" spans="1:41" x14ac:dyDescent="0.3">
      <c r="A36" s="1" t="s">
        <v>58</v>
      </c>
      <c r="B36" t="s">
        <v>59</v>
      </c>
      <c r="C36" s="75">
        <f t="shared" si="11"/>
        <v>0</v>
      </c>
      <c r="D36" s="76">
        <f t="shared" si="12"/>
        <v>0</v>
      </c>
      <c r="E36" s="76">
        <f t="shared" si="13"/>
        <v>0</v>
      </c>
      <c r="F36" s="76">
        <f t="shared" si="14"/>
        <v>0</v>
      </c>
      <c r="G36" s="76">
        <f t="shared" si="15"/>
        <v>0</v>
      </c>
      <c r="H36" s="103">
        <f t="shared" si="16"/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/>
      <c r="P36" s="182"/>
      <c r="Q36" s="182"/>
      <c r="R36" s="182"/>
      <c r="S36" s="182"/>
      <c r="T36" s="213"/>
      <c r="U36" s="215">
        <f t="shared" si="17"/>
        <v>0</v>
      </c>
      <c r="V36" s="79"/>
      <c r="W36" s="78">
        <f t="shared" si="18"/>
        <v>0</v>
      </c>
      <c r="X36" s="79">
        <f t="shared" si="19"/>
        <v>0</v>
      </c>
      <c r="Y36" s="79">
        <f t="shared" si="20"/>
        <v>0</v>
      </c>
      <c r="Z36" s="79">
        <f t="shared" si="21"/>
        <v>0</v>
      </c>
      <c r="AA36" s="79">
        <f t="shared" si="22"/>
        <v>0</v>
      </c>
      <c r="AB36" s="220">
        <f t="shared" si="23"/>
        <v>0</v>
      </c>
      <c r="AC36" s="105">
        <f t="shared" si="0"/>
        <v>0</v>
      </c>
      <c r="AD36" s="79">
        <f t="shared" si="1"/>
        <v>0</v>
      </c>
      <c r="AE36" s="79">
        <f t="shared" si="2"/>
        <v>0</v>
      </c>
      <c r="AF36" s="79">
        <f t="shared" si="3"/>
        <v>0</v>
      </c>
      <c r="AG36" s="79">
        <f t="shared" si="4"/>
        <v>0</v>
      </c>
      <c r="AH36" s="79">
        <f t="shared" si="5"/>
        <v>0</v>
      </c>
      <c r="AI36" s="79">
        <f t="shared" si="6"/>
        <v>0</v>
      </c>
      <c r="AJ36" s="79">
        <f t="shared" si="7"/>
        <v>0</v>
      </c>
      <c r="AK36" s="79">
        <f t="shared" si="8"/>
        <v>0</v>
      </c>
      <c r="AL36" s="79">
        <f t="shared" si="9"/>
        <v>0</v>
      </c>
      <c r="AM36" s="79">
        <f t="shared" si="10"/>
        <v>0</v>
      </c>
      <c r="AN36" s="211">
        <f t="shared" si="24"/>
        <v>0</v>
      </c>
      <c r="AO36" s="216">
        <f t="shared" si="25"/>
        <v>0</v>
      </c>
    </row>
    <row r="37" spans="1:41" x14ac:dyDescent="0.3">
      <c r="A37" s="1" t="s">
        <v>60</v>
      </c>
      <c r="B37" t="s">
        <v>61</v>
      </c>
      <c r="C37" s="75">
        <f t="shared" si="11"/>
        <v>0</v>
      </c>
      <c r="D37" s="76">
        <f t="shared" si="12"/>
        <v>0</v>
      </c>
      <c r="E37" s="76">
        <f t="shared" si="13"/>
        <v>0</v>
      </c>
      <c r="F37" s="76">
        <f t="shared" si="14"/>
        <v>0</v>
      </c>
      <c r="G37" s="76">
        <f t="shared" si="15"/>
        <v>0</v>
      </c>
      <c r="H37" s="103">
        <f t="shared" si="16"/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/>
      <c r="P37" s="182"/>
      <c r="Q37" s="182"/>
      <c r="R37" s="182"/>
      <c r="S37" s="182"/>
      <c r="T37" s="213"/>
      <c r="U37" s="215">
        <f t="shared" si="17"/>
        <v>0</v>
      </c>
      <c r="V37" s="79"/>
      <c r="W37" s="78">
        <f t="shared" si="18"/>
        <v>0</v>
      </c>
      <c r="X37" s="79">
        <f t="shared" si="19"/>
        <v>0</v>
      </c>
      <c r="Y37" s="79">
        <f t="shared" si="20"/>
        <v>0</v>
      </c>
      <c r="Z37" s="79">
        <f t="shared" si="21"/>
        <v>0</v>
      </c>
      <c r="AA37" s="79">
        <f t="shared" si="22"/>
        <v>0</v>
      </c>
      <c r="AB37" s="220">
        <f t="shared" si="23"/>
        <v>0</v>
      </c>
      <c r="AC37" s="105">
        <f t="shared" si="0"/>
        <v>0</v>
      </c>
      <c r="AD37" s="79">
        <f t="shared" si="1"/>
        <v>0</v>
      </c>
      <c r="AE37" s="79">
        <f t="shared" si="2"/>
        <v>0</v>
      </c>
      <c r="AF37" s="79">
        <f t="shared" si="3"/>
        <v>0</v>
      </c>
      <c r="AG37" s="79">
        <f t="shared" si="4"/>
        <v>0</v>
      </c>
      <c r="AH37" s="79">
        <f t="shared" si="5"/>
        <v>0</v>
      </c>
      <c r="AI37" s="79">
        <f t="shared" si="6"/>
        <v>0</v>
      </c>
      <c r="AJ37" s="79">
        <f t="shared" si="7"/>
        <v>0</v>
      </c>
      <c r="AK37" s="79">
        <f t="shared" si="8"/>
        <v>0</v>
      </c>
      <c r="AL37" s="79">
        <f t="shared" si="9"/>
        <v>0</v>
      </c>
      <c r="AM37" s="79">
        <f t="shared" si="10"/>
        <v>0</v>
      </c>
      <c r="AN37" s="211">
        <f t="shared" si="24"/>
        <v>0</v>
      </c>
      <c r="AO37" s="216">
        <f t="shared" si="25"/>
        <v>0</v>
      </c>
    </row>
    <row r="38" spans="1:41" x14ac:dyDescent="0.3">
      <c r="A38" s="1" t="s">
        <v>62</v>
      </c>
      <c r="B38" t="s">
        <v>63</v>
      </c>
      <c r="C38" s="75">
        <f t="shared" si="11"/>
        <v>7150.4342857142847</v>
      </c>
      <c r="D38" s="76">
        <f t="shared" si="12"/>
        <v>4463.2166666666662</v>
      </c>
      <c r="E38" s="76">
        <f t="shared" si="13"/>
        <v>3878.9566666666665</v>
      </c>
      <c r="F38" s="76">
        <f t="shared" si="14"/>
        <v>0</v>
      </c>
      <c r="G38" s="76">
        <f t="shared" si="15"/>
        <v>0</v>
      </c>
      <c r="H38" s="103">
        <f t="shared" si="16"/>
        <v>-0.13090558752469253</v>
      </c>
      <c r="I38" s="182">
        <v>2436.62</v>
      </c>
      <c r="J38" s="182">
        <v>4271.57</v>
      </c>
      <c r="K38" s="182">
        <v>6681.46</v>
      </c>
      <c r="L38" s="182">
        <v>5214.2299999999996</v>
      </c>
      <c r="M38" s="182">
        <v>2229.42</v>
      </c>
      <c r="N38" s="182">
        <v>4193.22</v>
      </c>
      <c r="O38" s="182"/>
      <c r="P38" s="182"/>
      <c r="Q38" s="182"/>
      <c r="R38" s="182"/>
      <c r="S38" s="182"/>
      <c r="T38" s="213"/>
      <c r="U38" s="215">
        <f t="shared" si="17"/>
        <v>25026.519999999997</v>
      </c>
      <c r="V38" s="79"/>
      <c r="W38" s="78">
        <f t="shared" si="18"/>
        <v>1.8297704024373033E-2</v>
      </c>
      <c r="X38" s="79">
        <f t="shared" si="19"/>
        <v>1.9474438222674712E-2</v>
      </c>
      <c r="Y38" s="79">
        <f t="shared" si="20"/>
        <v>1.7108238715302024E-2</v>
      </c>
      <c r="Z38" s="79">
        <f t="shared" si="21"/>
        <v>0</v>
      </c>
      <c r="AA38" s="79">
        <f t="shared" si="22"/>
        <v>0</v>
      </c>
      <c r="AB38" s="220">
        <f t="shared" si="23"/>
        <v>-0.12150283773616877</v>
      </c>
      <c r="AC38" s="105">
        <f t="shared" si="0"/>
        <v>1.0648445967206236E-2</v>
      </c>
      <c r="AD38" s="79">
        <f t="shared" si="1"/>
        <v>1.8648013865181192E-2</v>
      </c>
      <c r="AE38" s="79">
        <f t="shared" si="2"/>
        <v>2.9092452854835128E-2</v>
      </c>
      <c r="AF38" s="79">
        <f t="shared" si="3"/>
        <v>2.2786379467816857E-2</v>
      </c>
      <c r="AG38" s="79">
        <f t="shared" si="4"/>
        <v>9.8596295706628468E-3</v>
      </c>
      <c r="AH38" s="79">
        <f t="shared" si="5"/>
        <v>1.8616344941485678E-2</v>
      </c>
      <c r="AI38" s="79">
        <f t="shared" si="6"/>
        <v>0</v>
      </c>
      <c r="AJ38" s="79">
        <f t="shared" si="7"/>
        <v>0</v>
      </c>
      <c r="AK38" s="79">
        <f t="shared" si="8"/>
        <v>0</v>
      </c>
      <c r="AL38" s="79">
        <f t="shared" si="9"/>
        <v>0</v>
      </c>
      <c r="AM38" s="79">
        <f t="shared" si="10"/>
        <v>0</v>
      </c>
      <c r="AN38" s="211">
        <f t="shared" si="24"/>
        <v>0</v>
      </c>
      <c r="AO38" s="216">
        <f t="shared" si="25"/>
        <v>0.10965126666718793</v>
      </c>
    </row>
    <row r="39" spans="1:41" x14ac:dyDescent="0.3">
      <c r="A39" s="1" t="s">
        <v>64</v>
      </c>
      <c r="B39" t="s">
        <v>65</v>
      </c>
      <c r="C39" s="75">
        <f t="shared" si="11"/>
        <v>-2.9114285714285706</v>
      </c>
      <c r="D39" s="76">
        <f t="shared" si="12"/>
        <v>-3.3966666666666661</v>
      </c>
      <c r="E39" s="76">
        <f t="shared" si="13"/>
        <v>0</v>
      </c>
      <c r="F39" s="76">
        <f t="shared" si="14"/>
        <v>0</v>
      </c>
      <c r="G39" s="76">
        <f t="shared" si="15"/>
        <v>0</v>
      </c>
      <c r="H39" s="103">
        <f t="shared" si="16"/>
        <v>-1</v>
      </c>
      <c r="I39" s="182">
        <v>23.36</v>
      </c>
      <c r="J39" s="182">
        <v>0</v>
      </c>
      <c r="K39" s="182">
        <v>-33.549999999999997</v>
      </c>
      <c r="L39" s="182">
        <v>0</v>
      </c>
      <c r="M39" s="182">
        <v>0</v>
      </c>
      <c r="N39" s="182">
        <v>0</v>
      </c>
      <c r="O39" s="182"/>
      <c r="P39" s="182"/>
      <c r="Q39" s="182"/>
      <c r="R39" s="182"/>
      <c r="S39" s="182"/>
      <c r="T39" s="213"/>
      <c r="U39" s="215">
        <f t="shared" si="17"/>
        <v>-10.189999999999998</v>
      </c>
      <c r="V39" s="79"/>
      <c r="W39" s="78">
        <f t="shared" si="18"/>
        <v>-7.4502409447402675E-6</v>
      </c>
      <c r="X39" s="79">
        <f t="shared" si="19"/>
        <v>-1.4820740309795648E-5</v>
      </c>
      <c r="Y39" s="79">
        <f t="shared" si="20"/>
        <v>0</v>
      </c>
      <c r="Z39" s="79">
        <f t="shared" si="21"/>
        <v>0</v>
      </c>
      <c r="AA39" s="79">
        <f t="shared" si="22"/>
        <v>0</v>
      </c>
      <c r="AB39" s="220">
        <f t="shared" si="23"/>
        <v>-1</v>
      </c>
      <c r="AC39" s="105">
        <f t="shared" ref="AC39:AC50" si="26">IFERROR(I39/I$14,0)</f>
        <v>1.0208719365101562E-4</v>
      </c>
      <c r="AD39" s="79">
        <f t="shared" ref="AD39:AD50" si="27">IFERROR(J39/J$14,0)</f>
        <v>0</v>
      </c>
      <c r="AE39" s="79">
        <f t="shared" ref="AE39:AE50" si="28">IFERROR(K39/K$14,0)</f>
        <v>-1.4608360946256034E-4</v>
      </c>
      <c r="AF39" s="79">
        <f t="shared" ref="AF39:AF50" si="29">IFERROR(L39/L$14,0)</f>
        <v>0</v>
      </c>
      <c r="AG39" s="79">
        <f t="shared" ref="AG39:AG50" si="30">IFERROR(M39/M$14,0)</f>
        <v>0</v>
      </c>
      <c r="AH39" s="79">
        <f t="shared" ref="AH39:AH50" si="31">IFERROR(N39/N$14,0)</f>
        <v>0</v>
      </c>
      <c r="AI39" s="79">
        <f t="shared" ref="AI39:AI50" si="32">IFERROR(O39/O$14,0)</f>
        <v>0</v>
      </c>
      <c r="AJ39" s="79">
        <f t="shared" ref="AJ39:AJ50" si="33">IFERROR(P39/P$14,0)</f>
        <v>0</v>
      </c>
      <c r="AK39" s="79">
        <f t="shared" ref="AK39:AK50" si="34">IFERROR(Q39/Q$14,0)</f>
        <v>0</v>
      </c>
      <c r="AL39" s="79">
        <f t="shared" ref="AL39:AL50" si="35">IFERROR(R39/R$14,0)</f>
        <v>0</v>
      </c>
      <c r="AM39" s="79">
        <f t="shared" ref="AM39:AM50" si="36">IFERROR(S39/S$14,0)</f>
        <v>0</v>
      </c>
      <c r="AN39" s="211">
        <f t="shared" si="24"/>
        <v>0</v>
      </c>
      <c r="AO39" s="216">
        <f t="shared" si="25"/>
        <v>-4.3996415811544719E-5</v>
      </c>
    </row>
    <row r="40" spans="1:41" x14ac:dyDescent="0.3">
      <c r="A40" s="1" t="s">
        <v>66</v>
      </c>
      <c r="B40" t="s">
        <v>67</v>
      </c>
      <c r="C40" s="75">
        <f t="shared" si="11"/>
        <v>16720628.482857144</v>
      </c>
      <c r="D40" s="76">
        <f t="shared" si="12"/>
        <v>9407088.5333333332</v>
      </c>
      <c r="E40" s="76">
        <f t="shared" si="13"/>
        <v>10100311.363333333</v>
      </c>
      <c r="F40" s="76">
        <f t="shared" si="14"/>
        <v>0</v>
      </c>
      <c r="G40" s="76">
        <f t="shared" si="15"/>
        <v>0</v>
      </c>
      <c r="H40" s="103">
        <f t="shared" si="16"/>
        <v>7.3691538837294387E-2</v>
      </c>
      <c r="I40" s="182">
        <v>9631510.2799999993</v>
      </c>
      <c r="J40" s="182">
        <v>7372666.3499999996</v>
      </c>
      <c r="K40" s="182">
        <v>11217088.970000001</v>
      </c>
      <c r="L40" s="182">
        <v>11082345.039999999</v>
      </c>
      <c r="M40" s="182">
        <v>8532824.5899999999</v>
      </c>
      <c r="N40" s="182">
        <v>10685764.460000001</v>
      </c>
      <c r="O40" s="182"/>
      <c r="P40" s="182"/>
      <c r="Q40" s="182"/>
      <c r="R40" s="182"/>
      <c r="S40" s="182"/>
      <c r="T40" s="213"/>
      <c r="U40" s="215">
        <f t="shared" si="17"/>
        <v>58522199.690000005</v>
      </c>
      <c r="V40" s="79"/>
      <c r="W40" s="78">
        <f t="shared" si="18"/>
        <v>42.787486585545075</v>
      </c>
      <c r="X40" s="79">
        <f t="shared" si="19"/>
        <v>41.04612842702349</v>
      </c>
      <c r="Y40" s="79">
        <f t="shared" si="20"/>
        <v>44.547684532726834</v>
      </c>
      <c r="Z40" s="79">
        <f t="shared" si="21"/>
        <v>0</v>
      </c>
      <c r="AA40" s="79">
        <f t="shared" si="22"/>
        <v>0</v>
      </c>
      <c r="AB40" s="220">
        <f t="shared" si="23"/>
        <v>8.5307829017998896E-2</v>
      </c>
      <c r="AC40" s="105">
        <f t="shared" si="26"/>
        <v>42.091346537076525</v>
      </c>
      <c r="AD40" s="79">
        <f t="shared" si="27"/>
        <v>32.186194845959406</v>
      </c>
      <c r="AE40" s="79">
        <f t="shared" si="28"/>
        <v>48.84151548137924</v>
      </c>
      <c r="AF40" s="79">
        <f t="shared" si="29"/>
        <v>48.430260934925769</v>
      </c>
      <c r="AG40" s="79">
        <f t="shared" si="30"/>
        <v>37.73649184489377</v>
      </c>
      <c r="AH40" s="79">
        <f t="shared" si="31"/>
        <v>47.440839534016447</v>
      </c>
      <c r="AI40" s="79">
        <f t="shared" si="32"/>
        <v>0</v>
      </c>
      <c r="AJ40" s="79">
        <f t="shared" si="33"/>
        <v>0</v>
      </c>
      <c r="AK40" s="79">
        <f t="shared" si="34"/>
        <v>0</v>
      </c>
      <c r="AL40" s="79">
        <f t="shared" si="35"/>
        <v>0</v>
      </c>
      <c r="AM40" s="79">
        <f t="shared" si="36"/>
        <v>0</v>
      </c>
      <c r="AN40" s="211">
        <f t="shared" si="24"/>
        <v>0</v>
      </c>
      <c r="AO40" s="216">
        <f t="shared" si="25"/>
        <v>256.72664917825114</v>
      </c>
    </row>
    <row r="41" spans="1:41" x14ac:dyDescent="0.3">
      <c r="A41" s="1" t="s">
        <v>68</v>
      </c>
      <c r="B41" t="s">
        <v>69</v>
      </c>
      <c r="C41" s="75">
        <f t="shared" si="11"/>
        <v>0</v>
      </c>
      <c r="D41" s="76">
        <f t="shared" si="12"/>
        <v>0</v>
      </c>
      <c r="E41" s="76">
        <f t="shared" si="13"/>
        <v>0</v>
      </c>
      <c r="F41" s="76">
        <f t="shared" si="14"/>
        <v>0</v>
      </c>
      <c r="G41" s="76">
        <f t="shared" si="15"/>
        <v>0</v>
      </c>
      <c r="H41" s="103">
        <f t="shared" si="16"/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/>
      <c r="P41" s="182"/>
      <c r="Q41" s="182"/>
      <c r="R41" s="182"/>
      <c r="S41" s="182"/>
      <c r="T41" s="213"/>
      <c r="U41" s="215">
        <f t="shared" si="17"/>
        <v>0</v>
      </c>
      <c r="V41" s="79"/>
      <c r="W41" s="78">
        <f t="shared" si="18"/>
        <v>0</v>
      </c>
      <c r="X41" s="79">
        <f t="shared" si="19"/>
        <v>0</v>
      </c>
      <c r="Y41" s="79">
        <f t="shared" si="20"/>
        <v>0</v>
      </c>
      <c r="Z41" s="79">
        <f t="shared" si="21"/>
        <v>0</v>
      </c>
      <c r="AA41" s="79">
        <f t="shared" si="22"/>
        <v>0</v>
      </c>
      <c r="AB41" s="220">
        <f t="shared" si="23"/>
        <v>0</v>
      </c>
      <c r="AC41" s="105">
        <f t="shared" si="26"/>
        <v>0</v>
      </c>
      <c r="AD41" s="79">
        <f t="shared" si="27"/>
        <v>0</v>
      </c>
      <c r="AE41" s="79">
        <f t="shared" si="28"/>
        <v>0</v>
      </c>
      <c r="AF41" s="79">
        <f t="shared" si="29"/>
        <v>0</v>
      </c>
      <c r="AG41" s="79">
        <f t="shared" si="30"/>
        <v>0</v>
      </c>
      <c r="AH41" s="79">
        <f t="shared" si="31"/>
        <v>0</v>
      </c>
      <c r="AI41" s="79">
        <f t="shared" si="32"/>
        <v>0</v>
      </c>
      <c r="AJ41" s="79">
        <f t="shared" si="33"/>
        <v>0</v>
      </c>
      <c r="AK41" s="79">
        <f t="shared" si="34"/>
        <v>0</v>
      </c>
      <c r="AL41" s="79">
        <f t="shared" si="35"/>
        <v>0</v>
      </c>
      <c r="AM41" s="79">
        <f t="shared" si="36"/>
        <v>0</v>
      </c>
      <c r="AN41" s="211">
        <f t="shared" si="24"/>
        <v>0</v>
      </c>
      <c r="AO41" s="216">
        <f t="shared" si="25"/>
        <v>0</v>
      </c>
    </row>
    <row r="42" spans="1:41" x14ac:dyDescent="0.3">
      <c r="A42" s="1" t="s">
        <v>70</v>
      </c>
      <c r="B42" t="s">
        <v>71</v>
      </c>
      <c r="C42" s="75">
        <f t="shared" si="11"/>
        <v>2115205.614285714</v>
      </c>
      <c r="D42" s="76">
        <f t="shared" si="12"/>
        <v>1126928.6966666665</v>
      </c>
      <c r="E42" s="76">
        <f t="shared" si="13"/>
        <v>1340811.1866666665</v>
      </c>
      <c r="F42" s="76">
        <f t="shared" si="14"/>
        <v>0</v>
      </c>
      <c r="G42" s="76">
        <f t="shared" si="15"/>
        <v>0</v>
      </c>
      <c r="H42" s="103">
        <f t="shared" si="16"/>
        <v>0.18979238937888557</v>
      </c>
      <c r="I42" s="182">
        <v>1131945.55</v>
      </c>
      <c r="J42" s="182">
        <v>1118658.21</v>
      </c>
      <c r="K42" s="182">
        <v>1130182.33</v>
      </c>
      <c r="L42" s="182">
        <v>1125102.2400000002</v>
      </c>
      <c r="M42" s="182">
        <v>1107687.76</v>
      </c>
      <c r="N42" s="182">
        <v>1789643.5599999998</v>
      </c>
      <c r="O42" s="182"/>
      <c r="P42" s="182"/>
      <c r="Q42" s="182"/>
      <c r="R42" s="182"/>
      <c r="S42" s="182"/>
      <c r="T42" s="213"/>
      <c r="U42" s="215">
        <f t="shared" si="17"/>
        <v>7403219.6499999994</v>
      </c>
      <c r="V42" s="79"/>
      <c r="W42" s="78">
        <f t="shared" si="18"/>
        <v>5.412735049983878</v>
      </c>
      <c r="X42" s="79">
        <f t="shared" si="19"/>
        <v>4.9171494291324258</v>
      </c>
      <c r="Y42" s="79">
        <f t="shared" si="20"/>
        <v>5.9136824215551211</v>
      </c>
      <c r="Z42" s="79">
        <f t="shared" si="21"/>
        <v>0</v>
      </c>
      <c r="AA42" s="79">
        <f t="shared" si="22"/>
        <v>0</v>
      </c>
      <c r="AB42" s="220">
        <f t="shared" si="23"/>
        <v>0.20266477697801469</v>
      </c>
      <c r="AC42" s="105">
        <f t="shared" si="26"/>
        <v>4.9467955721427828</v>
      </c>
      <c r="AD42" s="79">
        <f t="shared" si="27"/>
        <v>4.8836268188227692</v>
      </c>
      <c r="AE42" s="79">
        <f t="shared" si="28"/>
        <v>4.9210466204830556</v>
      </c>
      <c r="AF42" s="79">
        <f t="shared" si="29"/>
        <v>4.9167387285813557</v>
      </c>
      <c r="AG42" s="79">
        <f t="shared" si="30"/>
        <v>4.8987588671301454</v>
      </c>
      <c r="AH42" s="79">
        <f t="shared" si="31"/>
        <v>7.9453550816003968</v>
      </c>
      <c r="AI42" s="79">
        <f t="shared" si="32"/>
        <v>0</v>
      </c>
      <c r="AJ42" s="79">
        <f t="shared" si="33"/>
        <v>0</v>
      </c>
      <c r="AK42" s="79">
        <f t="shared" si="34"/>
        <v>0</v>
      </c>
      <c r="AL42" s="79">
        <f t="shared" si="35"/>
        <v>0</v>
      </c>
      <c r="AM42" s="79">
        <f t="shared" si="36"/>
        <v>0</v>
      </c>
      <c r="AN42" s="211">
        <f t="shared" si="24"/>
        <v>0</v>
      </c>
      <c r="AO42" s="216">
        <f t="shared" si="25"/>
        <v>32.512321688760508</v>
      </c>
    </row>
    <row r="43" spans="1:41" x14ac:dyDescent="0.3">
      <c r="A43" s="1" t="s">
        <v>72</v>
      </c>
      <c r="B43" t="s">
        <v>73</v>
      </c>
      <c r="C43" s="75">
        <f t="shared" si="11"/>
        <v>6311692.1057142857</v>
      </c>
      <c r="D43" s="76">
        <f t="shared" si="12"/>
        <v>4159737.5033333339</v>
      </c>
      <c r="E43" s="76">
        <f t="shared" si="13"/>
        <v>3203903.2866666666</v>
      </c>
      <c r="F43" s="76">
        <f t="shared" si="14"/>
        <v>0</v>
      </c>
      <c r="G43" s="76">
        <f t="shared" si="15"/>
        <v>0</v>
      </c>
      <c r="H43" s="103">
        <f t="shared" si="16"/>
        <v>-0.22978233984734037</v>
      </c>
      <c r="I43" s="182">
        <v>4404745.78</v>
      </c>
      <c r="J43" s="182">
        <v>3724100.58</v>
      </c>
      <c r="K43" s="182">
        <v>4350366.1500000004</v>
      </c>
      <c r="L43" s="182">
        <v>2956075.42</v>
      </c>
      <c r="M43" s="182">
        <v>2672151.0700000003</v>
      </c>
      <c r="N43" s="182">
        <v>3983483.37</v>
      </c>
      <c r="O43" s="182"/>
      <c r="P43" s="182"/>
      <c r="Q43" s="182"/>
      <c r="R43" s="182"/>
      <c r="S43" s="182"/>
      <c r="T43" s="213"/>
      <c r="U43" s="215">
        <f t="shared" si="17"/>
        <v>22090922.370000001</v>
      </c>
      <c r="V43" s="79"/>
      <c r="W43" s="78">
        <f t="shared" si="18"/>
        <v>16.151392968405567</v>
      </c>
      <c r="X43" s="79">
        <f t="shared" si="19"/>
        <v>18.150261813686278</v>
      </c>
      <c r="Y43" s="79">
        <f t="shared" si="20"/>
        <v>14.130898321206837</v>
      </c>
      <c r="Z43" s="79">
        <f t="shared" si="21"/>
        <v>0</v>
      </c>
      <c r="AA43" s="79">
        <f t="shared" si="22"/>
        <v>0</v>
      </c>
      <c r="AB43" s="220">
        <f t="shared" si="23"/>
        <v>-0.22144933961495936</v>
      </c>
      <c r="AC43" s="105">
        <f t="shared" si="26"/>
        <v>19.249492098730904</v>
      </c>
      <c r="AD43" s="79">
        <f t="shared" si="27"/>
        <v>16.25797522952201</v>
      </c>
      <c r="AE43" s="79">
        <f t="shared" si="28"/>
        <v>18.942390154269518</v>
      </c>
      <c r="AF43" s="79">
        <f t="shared" si="29"/>
        <v>12.9181597773029</v>
      </c>
      <c r="AG43" s="79">
        <f t="shared" si="30"/>
        <v>11.817611624122133</v>
      </c>
      <c r="AH43" s="79">
        <f t="shared" si="31"/>
        <v>17.685191925201117</v>
      </c>
      <c r="AI43" s="79">
        <f t="shared" si="32"/>
        <v>0</v>
      </c>
      <c r="AJ43" s="79">
        <f t="shared" si="33"/>
        <v>0</v>
      </c>
      <c r="AK43" s="79">
        <f t="shared" si="34"/>
        <v>0</v>
      </c>
      <c r="AL43" s="79">
        <f t="shared" si="35"/>
        <v>0</v>
      </c>
      <c r="AM43" s="79">
        <f t="shared" si="36"/>
        <v>0</v>
      </c>
      <c r="AN43" s="211">
        <f t="shared" si="24"/>
        <v>0</v>
      </c>
      <c r="AO43" s="216">
        <f t="shared" si="25"/>
        <v>96.870820809148597</v>
      </c>
    </row>
    <row r="44" spans="1:41" x14ac:dyDescent="0.3">
      <c r="A44" s="1" t="s">
        <v>74</v>
      </c>
      <c r="B44" t="s">
        <v>75</v>
      </c>
      <c r="C44" s="75">
        <f t="shared" si="11"/>
        <v>28287712.48</v>
      </c>
      <c r="D44" s="76">
        <f t="shared" si="12"/>
        <v>16182652.253333336</v>
      </c>
      <c r="E44" s="76">
        <f t="shared" si="13"/>
        <v>16819678.973333333</v>
      </c>
      <c r="F44" s="76">
        <f t="shared" si="14"/>
        <v>0</v>
      </c>
      <c r="G44" s="76">
        <f t="shared" si="15"/>
        <v>0</v>
      </c>
      <c r="H44" s="103">
        <f t="shared" si="16"/>
        <v>3.9364790766530926E-2</v>
      </c>
      <c r="I44" s="182">
        <v>17052256.550000001</v>
      </c>
      <c r="J44" s="182">
        <v>13804209.109999999</v>
      </c>
      <c r="K44" s="182">
        <v>17691491.100000001</v>
      </c>
      <c r="L44" s="182">
        <v>16181147.350000001</v>
      </c>
      <c r="M44" s="182">
        <v>15669537.940000001</v>
      </c>
      <c r="N44" s="182">
        <v>18608351.629999999</v>
      </c>
      <c r="O44" s="182"/>
      <c r="P44" s="182"/>
      <c r="Q44" s="182"/>
      <c r="R44" s="182"/>
      <c r="S44" s="182"/>
      <c r="T44" s="213"/>
      <c r="U44" s="215">
        <f t="shared" si="17"/>
        <v>99006993.680000007</v>
      </c>
      <c r="V44" s="79"/>
      <c r="W44" s="78">
        <f t="shared" si="18"/>
        <v>72.38723828561109</v>
      </c>
      <c r="X44" s="79">
        <f t="shared" si="19"/>
        <v>70.610074554577849</v>
      </c>
      <c r="Y44" s="79">
        <f t="shared" si="20"/>
        <v>74.1836291865079</v>
      </c>
      <c r="Z44" s="79">
        <f t="shared" si="21"/>
        <v>0</v>
      </c>
      <c r="AA44" s="79">
        <f t="shared" si="22"/>
        <v>0</v>
      </c>
      <c r="AB44" s="220">
        <f t="shared" si="23"/>
        <v>5.0609699174979379E-2</v>
      </c>
      <c r="AC44" s="105">
        <f t="shared" si="26"/>
        <v>74.521276395832615</v>
      </c>
      <c r="AD44" s="79">
        <f t="shared" si="27"/>
        <v>60.263809999869032</v>
      </c>
      <c r="AE44" s="79">
        <f t="shared" si="28"/>
        <v>77.032395727653139</v>
      </c>
      <c r="AF44" s="79">
        <f t="shared" si="29"/>
        <v>70.712217094711818</v>
      </c>
      <c r="AG44" s="79">
        <f t="shared" si="30"/>
        <v>69.298669444002201</v>
      </c>
      <c r="AH44" s="79">
        <f t="shared" si="31"/>
        <v>82.614194517944981</v>
      </c>
      <c r="AI44" s="79">
        <f t="shared" si="32"/>
        <v>0</v>
      </c>
      <c r="AJ44" s="79">
        <f t="shared" si="33"/>
        <v>0</v>
      </c>
      <c r="AK44" s="79">
        <f t="shared" si="34"/>
        <v>0</v>
      </c>
      <c r="AL44" s="79">
        <f t="shared" si="35"/>
        <v>0</v>
      </c>
      <c r="AM44" s="79">
        <f t="shared" si="36"/>
        <v>0</v>
      </c>
      <c r="AN44" s="211">
        <f t="shared" si="24"/>
        <v>0</v>
      </c>
      <c r="AO44" s="216">
        <f t="shared" si="25"/>
        <v>434.44256318001385</v>
      </c>
    </row>
    <row r="45" spans="1:41" x14ac:dyDescent="0.3">
      <c r="A45" s="1" t="s">
        <v>76</v>
      </c>
      <c r="B45" t="s">
        <v>77</v>
      </c>
      <c r="C45" s="75">
        <f t="shared" si="11"/>
        <v>7714307.8657142865</v>
      </c>
      <c r="D45" s="76">
        <f t="shared" si="12"/>
        <v>4408062.8166666664</v>
      </c>
      <c r="E45" s="76">
        <f t="shared" si="13"/>
        <v>4591963.0266666664</v>
      </c>
      <c r="F45" s="76">
        <f t="shared" si="14"/>
        <v>0</v>
      </c>
      <c r="G45" s="76">
        <f t="shared" si="15"/>
        <v>0</v>
      </c>
      <c r="H45" s="103">
        <f t="shared" si="16"/>
        <v>4.1719053844850487E-2</v>
      </c>
      <c r="I45" s="182">
        <v>4193207</v>
      </c>
      <c r="J45" s="182">
        <v>3681913.8499999996</v>
      </c>
      <c r="K45" s="182">
        <v>5349067.6000000006</v>
      </c>
      <c r="L45" s="182">
        <v>3942233.8000000003</v>
      </c>
      <c r="M45" s="182">
        <v>4671860.75</v>
      </c>
      <c r="N45" s="182">
        <v>5161794.5299999993</v>
      </c>
      <c r="O45" s="182"/>
      <c r="P45" s="182"/>
      <c r="Q45" s="182"/>
      <c r="R45" s="182"/>
      <c r="S45" s="182"/>
      <c r="T45" s="213"/>
      <c r="U45" s="215">
        <f t="shared" si="17"/>
        <v>27000077.530000001</v>
      </c>
      <c r="V45" s="79"/>
      <c r="W45" s="78">
        <f t="shared" si="18"/>
        <v>19.740636224255908</v>
      </c>
      <c r="X45" s="79">
        <f t="shared" si="19"/>
        <v>19.233784379317864</v>
      </c>
      <c r="Y45" s="79">
        <f t="shared" si="20"/>
        <v>20.252971709416911</v>
      </c>
      <c r="Z45" s="79">
        <f t="shared" si="21"/>
        <v>0</v>
      </c>
      <c r="AA45" s="79">
        <f t="shared" si="22"/>
        <v>0</v>
      </c>
      <c r="AB45" s="220">
        <f t="shared" si="23"/>
        <v>5.2989433072514941E-2</v>
      </c>
      <c r="AC45" s="105">
        <f t="shared" si="26"/>
        <v>18.325031465230921</v>
      </c>
      <c r="AD45" s="79">
        <f t="shared" si="27"/>
        <v>16.073804368230572</v>
      </c>
      <c r="AE45" s="79">
        <f t="shared" si="28"/>
        <v>23.290941945372136</v>
      </c>
      <c r="AF45" s="79">
        <f t="shared" si="29"/>
        <v>17.227708658354857</v>
      </c>
      <c r="AG45" s="79">
        <f t="shared" si="30"/>
        <v>20.661345282952112</v>
      </c>
      <c r="AH45" s="79">
        <f t="shared" si="31"/>
        <v>22.916457397311358</v>
      </c>
      <c r="AI45" s="79">
        <f t="shared" si="32"/>
        <v>0</v>
      </c>
      <c r="AJ45" s="79">
        <f t="shared" si="33"/>
        <v>0</v>
      </c>
      <c r="AK45" s="79">
        <f t="shared" si="34"/>
        <v>0</v>
      </c>
      <c r="AL45" s="79">
        <f t="shared" si="35"/>
        <v>0</v>
      </c>
      <c r="AM45" s="79">
        <f t="shared" si="36"/>
        <v>0</v>
      </c>
      <c r="AN45" s="211">
        <f t="shared" si="24"/>
        <v>0</v>
      </c>
      <c r="AO45" s="216">
        <f t="shared" si="25"/>
        <v>118.49528911745196</v>
      </c>
    </row>
    <row r="46" spans="1:41" x14ac:dyDescent="0.3">
      <c r="A46" s="1" t="s">
        <v>78</v>
      </c>
      <c r="B46" t="s">
        <v>79</v>
      </c>
      <c r="C46" s="75">
        <f t="shared" si="11"/>
        <v>34199.228571428575</v>
      </c>
      <c r="D46" s="76">
        <f t="shared" si="12"/>
        <v>15892.366666666669</v>
      </c>
      <c r="E46" s="76">
        <f t="shared" si="13"/>
        <v>24006.733333333337</v>
      </c>
      <c r="F46" s="76">
        <f t="shared" si="14"/>
        <v>0</v>
      </c>
      <c r="G46" s="76">
        <f t="shared" si="15"/>
        <v>0</v>
      </c>
      <c r="H46" s="103">
        <f t="shared" si="16"/>
        <v>0.51058264869297842</v>
      </c>
      <c r="I46" s="182">
        <v>17293.25</v>
      </c>
      <c r="J46" s="182">
        <v>12942.29</v>
      </c>
      <c r="K46" s="182">
        <v>17441.560000000001</v>
      </c>
      <c r="L46" s="182">
        <v>20513.77</v>
      </c>
      <c r="M46" s="182">
        <v>25977.74</v>
      </c>
      <c r="N46" s="182">
        <v>25528.690000000002</v>
      </c>
      <c r="O46" s="182"/>
      <c r="P46" s="182"/>
      <c r="Q46" s="182"/>
      <c r="R46" s="182"/>
      <c r="S46" s="182"/>
      <c r="T46" s="213"/>
      <c r="U46" s="215">
        <f t="shared" si="17"/>
        <v>119697.30000000002</v>
      </c>
      <c r="V46" s="79"/>
      <c r="W46" s="78">
        <f t="shared" si="18"/>
        <v>8.7514595234039205E-2</v>
      </c>
      <c r="X46" s="79">
        <f t="shared" si="19"/>
        <v>6.9343465929750575E-2</v>
      </c>
      <c r="Y46" s="79">
        <f t="shared" si="20"/>
        <v>0.10588231834881674</v>
      </c>
      <c r="Z46" s="79">
        <f t="shared" si="21"/>
        <v>0</v>
      </c>
      <c r="AA46" s="79">
        <f t="shared" si="22"/>
        <v>0</v>
      </c>
      <c r="AB46" s="220">
        <f t="shared" si="23"/>
        <v>0.5269256725079533</v>
      </c>
      <c r="AC46" s="105">
        <f t="shared" si="26"/>
        <v>7.5574458972835018E-2</v>
      </c>
      <c r="AD46" s="79">
        <f t="shared" si="27"/>
        <v>5.6501006273383308E-2</v>
      </c>
      <c r="AE46" s="79">
        <f t="shared" si="28"/>
        <v>7.5944144246134562E-2</v>
      </c>
      <c r="AF46" s="79">
        <f t="shared" si="29"/>
        <v>8.9645939579864622E-2</v>
      </c>
      <c r="AG46" s="79">
        <f t="shared" si="30"/>
        <v>0.11488678377469971</v>
      </c>
      <c r="AH46" s="79">
        <f t="shared" si="31"/>
        <v>0.11333793574967592</v>
      </c>
      <c r="AI46" s="79">
        <f t="shared" si="32"/>
        <v>0</v>
      </c>
      <c r="AJ46" s="79">
        <f t="shared" si="33"/>
        <v>0</v>
      </c>
      <c r="AK46" s="79">
        <f t="shared" si="34"/>
        <v>0</v>
      </c>
      <c r="AL46" s="79">
        <f t="shared" si="35"/>
        <v>0</v>
      </c>
      <c r="AM46" s="79">
        <f t="shared" si="36"/>
        <v>0</v>
      </c>
      <c r="AN46" s="211">
        <f t="shared" si="24"/>
        <v>0</v>
      </c>
      <c r="AO46" s="216">
        <f t="shared" si="25"/>
        <v>0.52589026859659305</v>
      </c>
    </row>
    <row r="47" spans="1:41" x14ac:dyDescent="0.3">
      <c r="A47" s="1" t="s">
        <v>80</v>
      </c>
      <c r="B47" t="s">
        <v>81</v>
      </c>
      <c r="C47" s="75">
        <f t="shared" si="11"/>
        <v>3717.1342857142849</v>
      </c>
      <c r="D47" s="76">
        <f t="shared" si="12"/>
        <v>2356.6666666666665</v>
      </c>
      <c r="E47" s="76">
        <f t="shared" si="13"/>
        <v>1979.99</v>
      </c>
      <c r="F47" s="76">
        <f t="shared" si="14"/>
        <v>0</v>
      </c>
      <c r="G47" s="76">
        <f t="shared" si="15"/>
        <v>0</v>
      </c>
      <c r="H47" s="103">
        <f t="shared" si="16"/>
        <v>-0.15983451202263077</v>
      </c>
      <c r="I47" s="182">
        <v>2994.52</v>
      </c>
      <c r="J47" s="182">
        <v>2564.04</v>
      </c>
      <c r="K47" s="182">
        <v>1511.4399999999998</v>
      </c>
      <c r="L47" s="182">
        <v>2460.6400000000003</v>
      </c>
      <c r="M47" s="182">
        <v>2431.96</v>
      </c>
      <c r="N47" s="182">
        <v>1047.3699999999999</v>
      </c>
      <c r="O47" s="182"/>
      <c r="P47" s="182"/>
      <c r="Q47" s="182"/>
      <c r="R47" s="182"/>
      <c r="S47" s="182"/>
      <c r="T47" s="213"/>
      <c r="U47" s="215">
        <f t="shared" si="17"/>
        <v>13009.969999999998</v>
      </c>
      <c r="V47" s="79"/>
      <c r="W47" s="78">
        <f t="shared" si="18"/>
        <v>9.5120128737823887E-3</v>
      </c>
      <c r="X47" s="79">
        <f t="shared" si="19"/>
        <v>1.0282888517198748E-2</v>
      </c>
      <c r="Y47" s="79">
        <f t="shared" si="20"/>
        <v>8.7327971113995914E-3</v>
      </c>
      <c r="Z47" s="79">
        <f t="shared" si="21"/>
        <v>0</v>
      </c>
      <c r="AA47" s="79">
        <f t="shared" si="22"/>
        <v>0</v>
      </c>
      <c r="AB47" s="220">
        <f t="shared" si="23"/>
        <v>-0.15074474484543282</v>
      </c>
      <c r="AC47" s="105">
        <f t="shared" si="26"/>
        <v>1.3086564346397231E-2</v>
      </c>
      <c r="AD47" s="79">
        <f t="shared" si="27"/>
        <v>1.1193601760214439E-2</v>
      </c>
      <c r="AE47" s="79">
        <f t="shared" si="28"/>
        <v>6.5811210338626589E-3</v>
      </c>
      <c r="AF47" s="79">
        <f t="shared" si="29"/>
        <v>1.0753088523845111E-2</v>
      </c>
      <c r="AG47" s="79">
        <f t="shared" si="30"/>
        <v>1.0755364503175361E-2</v>
      </c>
      <c r="AH47" s="79">
        <f t="shared" si="31"/>
        <v>4.6499351814032778E-3</v>
      </c>
      <c r="AI47" s="79">
        <f t="shared" si="32"/>
        <v>0</v>
      </c>
      <c r="AJ47" s="79">
        <f t="shared" si="33"/>
        <v>0</v>
      </c>
      <c r="AK47" s="79">
        <f t="shared" si="34"/>
        <v>0</v>
      </c>
      <c r="AL47" s="79">
        <f t="shared" si="35"/>
        <v>0</v>
      </c>
      <c r="AM47" s="79">
        <f t="shared" si="36"/>
        <v>0</v>
      </c>
      <c r="AN47" s="211">
        <f t="shared" si="24"/>
        <v>0</v>
      </c>
      <c r="AO47" s="216">
        <f t="shared" si="25"/>
        <v>5.7019675348898076E-2</v>
      </c>
    </row>
    <row r="48" spans="1:41" x14ac:dyDescent="0.3">
      <c r="A48" s="1" t="s">
        <v>82</v>
      </c>
      <c r="B48" t="s">
        <v>83</v>
      </c>
      <c r="C48" s="75">
        <f t="shared" si="11"/>
        <v>1203475.6457142856</v>
      </c>
      <c r="D48" s="76">
        <f t="shared" si="12"/>
        <v>685756.09</v>
      </c>
      <c r="E48" s="76">
        <f t="shared" si="13"/>
        <v>718298.83000000007</v>
      </c>
      <c r="F48" s="76">
        <f t="shared" si="14"/>
        <v>0</v>
      </c>
      <c r="G48" s="76">
        <f t="shared" si="15"/>
        <v>0</v>
      </c>
      <c r="H48" s="103">
        <f t="shared" si="16"/>
        <v>4.7455269409273651E-2</v>
      </c>
      <c r="I48" s="182">
        <v>755828.89</v>
      </c>
      <c r="J48" s="182">
        <v>501139.52</v>
      </c>
      <c r="K48" s="182">
        <v>800299.86</v>
      </c>
      <c r="L48" s="182">
        <v>410968.04</v>
      </c>
      <c r="M48" s="182">
        <v>737530.98</v>
      </c>
      <c r="N48" s="182">
        <v>1006397.47</v>
      </c>
      <c r="O48" s="182"/>
      <c r="P48" s="182"/>
      <c r="Q48" s="182"/>
      <c r="R48" s="182"/>
      <c r="S48" s="182"/>
      <c r="T48" s="213"/>
      <c r="U48" s="215">
        <f t="shared" si="17"/>
        <v>4212164.76</v>
      </c>
      <c r="V48" s="79"/>
      <c r="W48" s="78">
        <f t="shared" si="18"/>
        <v>3.0796508695725282</v>
      </c>
      <c r="X48" s="79">
        <f t="shared" si="19"/>
        <v>2.9921725983564831</v>
      </c>
      <c r="Y48" s="79">
        <f t="shared" si="20"/>
        <v>3.1680755699502052</v>
      </c>
      <c r="Z48" s="79">
        <f t="shared" si="21"/>
        <v>0</v>
      </c>
      <c r="AA48" s="79">
        <f t="shared" si="22"/>
        <v>0</v>
      </c>
      <c r="AB48" s="220">
        <f t="shared" si="23"/>
        <v>5.8787708867576935E-2</v>
      </c>
      <c r="AC48" s="105">
        <f t="shared" si="26"/>
        <v>3.3031014666293745</v>
      </c>
      <c r="AD48" s="79">
        <f t="shared" si="27"/>
        <v>2.1877803049815991</v>
      </c>
      <c r="AE48" s="79">
        <f t="shared" si="28"/>
        <v>3.4846704083809756</v>
      </c>
      <c r="AF48" s="79">
        <f t="shared" si="29"/>
        <v>1.7959456542164303</v>
      </c>
      <c r="AG48" s="79">
        <f t="shared" si="30"/>
        <v>3.2617372499071271</v>
      </c>
      <c r="AH48" s="79">
        <f t="shared" si="31"/>
        <v>4.4680323116265024</v>
      </c>
      <c r="AI48" s="79">
        <f t="shared" si="32"/>
        <v>0</v>
      </c>
      <c r="AJ48" s="79">
        <f t="shared" si="33"/>
        <v>0</v>
      </c>
      <c r="AK48" s="79">
        <f t="shared" si="34"/>
        <v>0</v>
      </c>
      <c r="AL48" s="79">
        <f t="shared" si="35"/>
        <v>0</v>
      </c>
      <c r="AM48" s="79">
        <f t="shared" si="36"/>
        <v>0</v>
      </c>
      <c r="AN48" s="211">
        <f t="shared" si="24"/>
        <v>0</v>
      </c>
      <c r="AO48" s="216">
        <f t="shared" si="25"/>
        <v>18.501267395742008</v>
      </c>
    </row>
    <row r="49" spans="1:41" x14ac:dyDescent="0.3">
      <c r="A49" s="1" t="s">
        <v>84</v>
      </c>
      <c r="B49" t="s">
        <v>85</v>
      </c>
      <c r="C49" s="75">
        <f t="shared" si="11"/>
        <v>207311.02571428573</v>
      </c>
      <c r="D49" s="76">
        <f t="shared" si="12"/>
        <v>161391.27333333332</v>
      </c>
      <c r="E49" s="76">
        <f t="shared" si="13"/>
        <v>80471.590000000011</v>
      </c>
      <c r="F49" s="76">
        <f t="shared" si="14"/>
        <v>0</v>
      </c>
      <c r="G49" s="76">
        <f t="shared" si="15"/>
        <v>0</v>
      </c>
      <c r="H49" s="103">
        <f t="shared" si="16"/>
        <v>-0.50138822045355513</v>
      </c>
      <c r="I49" s="182">
        <v>63256.21</v>
      </c>
      <c r="J49" s="182">
        <v>139220.25</v>
      </c>
      <c r="K49" s="182">
        <v>281697.36</v>
      </c>
      <c r="L49" s="182">
        <v>83532.149999999994</v>
      </c>
      <c r="M49" s="182">
        <v>83631.820000000007</v>
      </c>
      <c r="N49" s="182">
        <v>74250.8</v>
      </c>
      <c r="O49" s="182"/>
      <c r="P49" s="182"/>
      <c r="Q49" s="182"/>
      <c r="R49" s="182"/>
      <c r="S49" s="182"/>
      <c r="T49" s="213"/>
      <c r="U49" s="215">
        <f t="shared" si="17"/>
        <v>725588.59000000008</v>
      </c>
      <c r="V49" s="79"/>
      <c r="W49" s="78">
        <f t="shared" si="18"/>
        <v>0.53050145458825915</v>
      </c>
      <c r="X49" s="79">
        <f t="shared" si="19"/>
        <v>0.70420161442804152</v>
      </c>
      <c r="Y49" s="79">
        <f t="shared" si="20"/>
        <v>0.35492202925354793</v>
      </c>
      <c r="Z49" s="79">
        <f t="shared" si="21"/>
        <v>0</v>
      </c>
      <c r="AA49" s="79">
        <f t="shared" si="22"/>
        <v>0</v>
      </c>
      <c r="AB49" s="220">
        <f t="shared" si="23"/>
        <v>-0.49599372966246519</v>
      </c>
      <c r="AC49" s="105">
        <f t="shared" si="26"/>
        <v>0.27644045205048423</v>
      </c>
      <c r="AD49" s="79">
        <f t="shared" si="27"/>
        <v>0.60778148369662499</v>
      </c>
      <c r="AE49" s="79">
        <f t="shared" si="28"/>
        <v>1.2265683196683836</v>
      </c>
      <c r="AF49" s="79">
        <f t="shared" si="29"/>
        <v>0.36503860927933712</v>
      </c>
      <c r="AG49" s="79">
        <f t="shared" si="30"/>
        <v>0.36986245997629541</v>
      </c>
      <c r="AH49" s="79">
        <f t="shared" si="31"/>
        <v>0.32964607270337948</v>
      </c>
      <c r="AI49" s="79">
        <f t="shared" si="32"/>
        <v>0</v>
      </c>
      <c r="AJ49" s="79">
        <f t="shared" si="33"/>
        <v>0</v>
      </c>
      <c r="AK49" s="79">
        <f t="shared" si="34"/>
        <v>0</v>
      </c>
      <c r="AL49" s="79">
        <f t="shared" si="35"/>
        <v>0</v>
      </c>
      <c r="AM49" s="79">
        <f t="shared" si="36"/>
        <v>0</v>
      </c>
      <c r="AN49" s="211">
        <f t="shared" si="24"/>
        <v>0</v>
      </c>
      <c r="AO49" s="216">
        <f t="shared" si="25"/>
        <v>3.1753373973745047</v>
      </c>
    </row>
    <row r="50" spans="1:41" x14ac:dyDescent="0.3">
      <c r="A50" s="1" t="s">
        <v>86</v>
      </c>
      <c r="B50" t="s">
        <v>87</v>
      </c>
      <c r="C50" s="75">
        <f t="shared" si="11"/>
        <v>11055714.005714286</v>
      </c>
      <c r="D50" s="76">
        <f t="shared" si="12"/>
        <v>6280005.1066666665</v>
      </c>
      <c r="E50" s="76">
        <f t="shared" si="13"/>
        <v>6618327.8999999994</v>
      </c>
      <c r="F50" s="76">
        <f t="shared" si="14"/>
        <v>0</v>
      </c>
      <c r="G50" s="76">
        <f t="shared" si="15"/>
        <v>0</v>
      </c>
      <c r="H50" s="103">
        <f>IFERROR((E50-D50)/D50,0)</f>
        <v>5.3873012455703195E-2</v>
      </c>
      <c r="I50" s="182">
        <v>6039849.1299999999</v>
      </c>
      <c r="J50" s="182">
        <v>5230118.6000000006</v>
      </c>
      <c r="K50" s="182">
        <v>7570047.5899999999</v>
      </c>
      <c r="L50" s="182">
        <v>6856419.3799999999</v>
      </c>
      <c r="M50" s="182">
        <v>6213101.5099999998</v>
      </c>
      <c r="N50" s="182">
        <v>6785462.8099999996</v>
      </c>
      <c r="O50" s="182"/>
      <c r="P50" s="182"/>
      <c r="Q50" s="182"/>
      <c r="R50" s="182"/>
      <c r="S50" s="182"/>
      <c r="T50" s="213"/>
      <c r="U50" s="215">
        <f t="shared" si="17"/>
        <v>38694999.020000003</v>
      </c>
      <c r="V50" s="79"/>
      <c r="W50" s="78">
        <f t="shared" si="18"/>
        <v>28.29117429396355</v>
      </c>
      <c r="X50" s="79">
        <f t="shared" si="19"/>
        <v>27.401665798850992</v>
      </c>
      <c r="Y50" s="79">
        <f t="shared" si="20"/>
        <v>29.190306399231975</v>
      </c>
      <c r="Z50" s="79">
        <f t="shared" si="21"/>
        <v>0</v>
      </c>
      <c r="AA50" s="79">
        <f t="shared" si="22"/>
        <v>0</v>
      </c>
      <c r="AB50" s="220">
        <f t="shared" si="23"/>
        <v>6.5274885604070992E-2</v>
      </c>
      <c r="AC50" s="105">
        <f t="shared" si="26"/>
        <v>26.395173277278605</v>
      </c>
      <c r="AD50" s="79">
        <f t="shared" si="27"/>
        <v>22.832664376175988</v>
      </c>
      <c r="AE50" s="79">
        <f t="shared" si="28"/>
        <v>32.96154622207321</v>
      </c>
      <c r="AF50" s="79">
        <f t="shared" si="29"/>
        <v>29.962808273354572</v>
      </c>
      <c r="AG50" s="79">
        <f t="shared" si="30"/>
        <v>27.477496108192256</v>
      </c>
      <c r="AH50" s="79">
        <f t="shared" si="31"/>
        <v>30.12494366109641</v>
      </c>
      <c r="AI50" s="79">
        <f t="shared" si="32"/>
        <v>0</v>
      </c>
      <c r="AJ50" s="79">
        <f t="shared" si="33"/>
        <v>0</v>
      </c>
      <c r="AK50" s="79">
        <f t="shared" si="34"/>
        <v>0</v>
      </c>
      <c r="AL50" s="79">
        <f t="shared" si="35"/>
        <v>0</v>
      </c>
      <c r="AM50" s="79">
        <f t="shared" si="36"/>
        <v>0</v>
      </c>
      <c r="AN50" s="211">
        <f t="shared" si="24"/>
        <v>0</v>
      </c>
      <c r="AO50" s="216">
        <f t="shared" si="25"/>
        <v>169.75463191817104</v>
      </c>
    </row>
    <row r="51" spans="1:41" ht="9.75" customHeight="1" x14ac:dyDescent="0.3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1"/>
      <c r="U51" s="85"/>
      <c r="V51" s="79"/>
      <c r="W51" s="78"/>
      <c r="X51" s="79"/>
      <c r="Y51" s="79"/>
      <c r="Z51" s="79"/>
      <c r="AA51" s="79"/>
      <c r="AB51" s="79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1"/>
      <c r="AO51" s="85"/>
    </row>
    <row r="52" spans="1:41" x14ac:dyDescent="0.3">
      <c r="B52" s="13" t="s">
        <v>88</v>
      </c>
      <c r="C52" s="106">
        <f>AVERAGE(I52:U52)</f>
        <v>84308233.244615376</v>
      </c>
      <c r="D52" s="101">
        <f>IF(I52=" "," ",IFERROR(AVERAGE($I52:$K52),0))</f>
        <v>90970405.156666651</v>
      </c>
      <c r="E52" s="101">
        <f>IF(L52=" "," ",IFERROR(AVERAGE($L52:$N52),0))</f>
        <v>91697433.540000007</v>
      </c>
      <c r="F52" s="101">
        <f>IF(O52=" "," ",IFERROR(AVERAGE($O52:$Q52),0))</f>
        <v>0</v>
      </c>
      <c r="G52" s="101">
        <f>IF(R52&lt;D207," ",IFERROR(AVERAGE($R52:$T52),0))</f>
        <v>0</v>
      </c>
      <c r="H52" s="107">
        <f>IFERROR((E52-D52)/D52,0)</f>
        <v>7.9919220111341425E-3</v>
      </c>
      <c r="I52" s="204">
        <f t="shared" ref="I52:U52" si="37">SUM(I17:I51)</f>
        <v>91237791.779999986</v>
      </c>
      <c r="J52" s="101">
        <f t="shared" si="37"/>
        <v>77571282.159999982</v>
      </c>
      <c r="K52" s="101">
        <f t="shared" si="37"/>
        <v>104102141.53</v>
      </c>
      <c r="L52" s="101">
        <f t="shared" si="37"/>
        <v>86336112.939999998</v>
      </c>
      <c r="M52" s="101">
        <f t="shared" si="37"/>
        <v>87218713.620000005</v>
      </c>
      <c r="N52" s="101">
        <f t="shared" si="37"/>
        <v>101537474.06</v>
      </c>
      <c r="O52" s="101">
        <f t="shared" si="37"/>
        <v>0</v>
      </c>
      <c r="P52" s="101">
        <f t="shared" si="37"/>
        <v>0</v>
      </c>
      <c r="Q52" s="101">
        <f t="shared" si="37"/>
        <v>0</v>
      </c>
      <c r="R52" s="101">
        <f t="shared" si="37"/>
        <v>0</v>
      </c>
      <c r="S52" s="101">
        <f t="shared" si="37"/>
        <v>0</v>
      </c>
      <c r="T52" s="205">
        <f t="shared" ref="T52" si="38">SUM(T17:T51)</f>
        <v>0</v>
      </c>
      <c r="U52" s="205">
        <f t="shared" si="37"/>
        <v>548003516.08999979</v>
      </c>
      <c r="V52" s="79"/>
      <c r="W52" s="109">
        <f>AVERAGE(I52:T52)/W$14</f>
        <v>200.33161106159713</v>
      </c>
      <c r="X52" s="110">
        <f t="shared" si="19"/>
        <v>396.93290010908288</v>
      </c>
      <c r="Y52" s="110">
        <f t="shared" si="20"/>
        <v>404.43390256560292</v>
      </c>
      <c r="Z52" s="110">
        <f t="shared" si="21"/>
        <v>0</v>
      </c>
      <c r="AA52" s="110">
        <f>IFERROR(AVERAGE($R52:$T52)/AA$14,0)</f>
        <v>0</v>
      </c>
      <c r="AB52" s="221">
        <f>IFERROR((Y52-X52)/X52,0)</f>
        <v>1.8897406726574334E-2</v>
      </c>
      <c r="AC52" s="110">
        <f t="shared" ref="AC52:AO52" si="39">SUM(AC17:AC51)</f>
        <v>398.72474819074915</v>
      </c>
      <c r="AD52" s="110">
        <f t="shared" si="39"/>
        <v>338.64605876985803</v>
      </c>
      <c r="AE52" s="110">
        <f t="shared" si="39"/>
        <v>453.28216356139217</v>
      </c>
      <c r="AF52" s="110">
        <f t="shared" si="39"/>
        <v>377.2920318488317</v>
      </c>
      <c r="AG52" s="110">
        <f t="shared" si="39"/>
        <v>385.72552857825184</v>
      </c>
      <c r="AH52" s="110">
        <f t="shared" si="39"/>
        <v>450.78880707144253</v>
      </c>
      <c r="AI52" s="110">
        <f t="shared" si="39"/>
        <v>0</v>
      </c>
      <c r="AJ52" s="110">
        <f t="shared" si="39"/>
        <v>0</v>
      </c>
      <c r="AK52" s="110">
        <f t="shared" si="39"/>
        <v>0</v>
      </c>
      <c r="AL52" s="110">
        <f t="shared" si="39"/>
        <v>0</v>
      </c>
      <c r="AM52" s="110">
        <f t="shared" si="39"/>
        <v>0</v>
      </c>
      <c r="AN52" s="111">
        <f t="shared" ref="AN52" si="40">SUM(AN17:AN51)</f>
        <v>0</v>
      </c>
      <c r="AO52" s="112">
        <f t="shared" si="39"/>
        <v>2404.4593380205251</v>
      </c>
    </row>
    <row r="53" spans="1:41" ht="9" customHeight="1" x14ac:dyDescent="0.3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1"/>
      <c r="U53" s="85"/>
      <c r="V53" s="79"/>
      <c r="W53" s="78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1"/>
      <c r="AO53" s="85"/>
    </row>
    <row r="54" spans="1:41" x14ac:dyDescent="0.3">
      <c r="A54" s="1" t="s">
        <v>89</v>
      </c>
      <c r="B54" t="s">
        <v>90</v>
      </c>
      <c r="C54" s="75">
        <f t="shared" ref="C54:C84" si="41">AVERAGE(I54:U54)</f>
        <v>3349808.9371428574</v>
      </c>
      <c r="D54" s="76">
        <f t="shared" ref="D54:D85" si="42">IF(I54=" "," ",IFERROR(AVERAGE($I54:$K54),0))</f>
        <v>1945496.0833333333</v>
      </c>
      <c r="E54" s="76">
        <f t="shared" ref="E54:E85" si="43">IF(L54=" "," ",IFERROR(AVERAGE($L54:$N54),0))</f>
        <v>1962614.343333333</v>
      </c>
      <c r="F54" s="76">
        <f t="shared" ref="F54:F85" si="44">IF(O54=" "," ",IFERROR(AVERAGE($O54:$Q54),0))</f>
        <v>0</v>
      </c>
      <c r="G54" s="76">
        <f>IF(R54&lt;D209," ",IFERROR(AVERAGE($R54:$T54),0))</f>
        <v>0</v>
      </c>
      <c r="H54" s="103">
        <f>IFERROR((E54-D54)/D54,0)</f>
        <v>8.7989177396183959E-3</v>
      </c>
      <c r="I54" s="182">
        <v>2387358.4299999997</v>
      </c>
      <c r="J54" s="182">
        <v>1588231.79</v>
      </c>
      <c r="K54" s="182">
        <v>1860898.03</v>
      </c>
      <c r="L54" s="182">
        <v>1442263.8299999998</v>
      </c>
      <c r="M54" s="182">
        <v>1373537.66</v>
      </c>
      <c r="N54" s="182">
        <v>3072041.54</v>
      </c>
      <c r="O54" s="182"/>
      <c r="P54" s="182"/>
      <c r="Q54" s="182"/>
      <c r="R54" s="182"/>
      <c r="S54" s="182"/>
      <c r="T54" s="213"/>
      <c r="U54" s="215">
        <f>SUM(I54:T54)</f>
        <v>11724331.280000001</v>
      </c>
      <c r="V54" s="79"/>
      <c r="W54" s="78">
        <f>AVERAGE(I54:T54)/W$14</f>
        <v>8.5720405252163978</v>
      </c>
      <c r="X54" s="79">
        <f t="shared" si="19"/>
        <v>8.4888200858119394</v>
      </c>
      <c r="Y54" s="79">
        <f t="shared" si="20"/>
        <v>8.6561613282151608</v>
      </c>
      <c r="Z54" s="79">
        <f t="shared" si="21"/>
        <v>0</v>
      </c>
      <c r="AA54" s="79">
        <f>IFERROR(AVERAGE($R54:$T54)/AA$14,0)</f>
        <v>0</v>
      </c>
      <c r="AB54" s="220">
        <f>IFERROR((Y54-X54)/X54,0)</f>
        <v>1.971313335794601E-2</v>
      </c>
      <c r="AC54" s="105">
        <f t="shared" ref="AC54:AC75" si="45">IFERROR(I54/I$14,0)</f>
        <v>10.433164484494633</v>
      </c>
      <c r="AD54" s="79">
        <f t="shared" ref="AD54:AD75" si="46">IFERROR(J54/J$14,0)</f>
        <v>6.9336025023683439</v>
      </c>
      <c r="AE54" s="79">
        <f t="shared" ref="AE54:AE75" si="47">IFERROR(K54/K$14,0)</f>
        <v>8.1027332656980011</v>
      </c>
      <c r="AF54" s="79">
        <f t="shared" ref="AF54:AF75" si="48">IFERROR(L54/L$14,0)</f>
        <v>6.3027466995293464</v>
      </c>
      <c r="AG54" s="79">
        <f t="shared" ref="AG54:AG75" si="49">IFERROR(M54/M$14,0)</f>
        <v>6.0744823895699547</v>
      </c>
      <c r="AH54" s="79">
        <f t="shared" ref="AH54:AH75" si="50">IFERROR(N54/N$14,0)</f>
        <v>13.638727513274494</v>
      </c>
      <c r="AI54" s="79">
        <f t="shared" ref="AI54:AI75" si="51">IFERROR(O54/O$14,0)</f>
        <v>0</v>
      </c>
      <c r="AJ54" s="79">
        <f t="shared" ref="AJ54:AJ75" si="52">IFERROR(P54/P$14,0)</f>
        <v>0</v>
      </c>
      <c r="AK54" s="79">
        <f t="shared" ref="AK54:AK75" si="53">IFERROR(Q54/Q$14,0)</f>
        <v>0</v>
      </c>
      <c r="AL54" s="79">
        <f t="shared" ref="AL54:AL75" si="54">IFERROR(R54/R$14,0)</f>
        <v>0</v>
      </c>
      <c r="AM54" s="79">
        <f t="shared" ref="AM54:AM75" si="55">IFERROR(S54/S$14,0)</f>
        <v>0</v>
      </c>
      <c r="AN54" s="211">
        <f>IFERROR(S54/S$14,0)</f>
        <v>0</v>
      </c>
      <c r="AO54" s="216">
        <f>SUM(AC54:AN54)</f>
        <v>51.485456854934775</v>
      </c>
    </row>
    <row r="55" spans="1:41" x14ac:dyDescent="0.3">
      <c r="A55" s="1" t="s">
        <v>91</v>
      </c>
      <c r="B55" t="s">
        <v>92</v>
      </c>
      <c r="C55" s="75">
        <f t="shared" si="41"/>
        <v>314127.75999999995</v>
      </c>
      <c r="D55" s="76">
        <f t="shared" si="42"/>
        <v>199076.54</v>
      </c>
      <c r="E55" s="76">
        <f t="shared" si="43"/>
        <v>167405.84666666668</v>
      </c>
      <c r="F55" s="76">
        <f t="shared" si="44"/>
        <v>0</v>
      </c>
      <c r="G55" s="76">
        <f t="shared" ref="G55:G85" si="56">IF(R55&lt;D210," ",IFERROR(AVERAGE($R55:$T55),0))</f>
        <v>0</v>
      </c>
      <c r="H55" s="103">
        <f t="shared" ref="H55:H85" si="57">IFERROR((E55-D55)/D55,0)</f>
        <v>-0.15908802379895354</v>
      </c>
      <c r="I55" s="182">
        <v>256540.27</v>
      </c>
      <c r="J55" s="182">
        <v>187956.4</v>
      </c>
      <c r="K55" s="182">
        <v>152732.95000000001</v>
      </c>
      <c r="L55" s="182">
        <v>130480.33</v>
      </c>
      <c r="M55" s="182">
        <v>187769.68</v>
      </c>
      <c r="N55" s="182">
        <v>183967.53</v>
      </c>
      <c r="O55" s="182"/>
      <c r="P55" s="182"/>
      <c r="Q55" s="182"/>
      <c r="R55" s="182"/>
      <c r="S55" s="182"/>
      <c r="T55" s="213"/>
      <c r="U55" s="215">
        <f t="shared" ref="U55:U85" si="58">SUM(I55:T55)</f>
        <v>1099447.1599999999</v>
      </c>
      <c r="V55" s="79"/>
      <c r="W55" s="78">
        <f t="shared" ref="W55:W85" si="59">AVERAGE(I55:T55)/W$14</f>
        <v>0.80384163375960793</v>
      </c>
      <c r="X55" s="79">
        <f t="shared" si="19"/>
        <v>0.86863445567595088</v>
      </c>
      <c r="Y55" s="79">
        <f t="shared" si="20"/>
        <v>0.73834781701022212</v>
      </c>
      <c r="Z55" s="79">
        <f t="shared" si="21"/>
        <v>0</v>
      </c>
      <c r="AA55" s="79">
        <f t="shared" ref="AA55:AA85" si="60">IFERROR(AVERAGE($R55:$T55)/AA$14,0)</f>
        <v>0</v>
      </c>
      <c r="AB55" s="220">
        <f t="shared" ref="AB55:AB85" si="61">IFERROR((Y55-X55)/X55,0)</f>
        <v>-0.14999018035076994</v>
      </c>
      <c r="AC55" s="105">
        <f t="shared" si="45"/>
        <v>1.1211248383036745</v>
      </c>
      <c r="AD55" s="79">
        <f t="shared" si="46"/>
        <v>0.82054456634201067</v>
      </c>
      <c r="AE55" s="79">
        <f t="shared" si="47"/>
        <v>0.66503071892294363</v>
      </c>
      <c r="AF55" s="79">
        <f t="shared" si="48"/>
        <v>0.57020390593931769</v>
      </c>
      <c r="AG55" s="79">
        <f t="shared" si="49"/>
        <v>0.83041306232199397</v>
      </c>
      <c r="AH55" s="79">
        <f t="shared" si="50"/>
        <v>0.81674774910763437</v>
      </c>
      <c r="AI55" s="79">
        <f t="shared" si="51"/>
        <v>0</v>
      </c>
      <c r="AJ55" s="79">
        <f t="shared" si="52"/>
        <v>0</v>
      </c>
      <c r="AK55" s="79">
        <f t="shared" si="53"/>
        <v>0</v>
      </c>
      <c r="AL55" s="79">
        <f t="shared" si="54"/>
        <v>0</v>
      </c>
      <c r="AM55" s="79">
        <f t="shared" si="55"/>
        <v>0</v>
      </c>
      <c r="AN55" s="211">
        <f t="shared" ref="AN55:AN85" si="62">IFERROR(S55/S$14,0)</f>
        <v>0</v>
      </c>
      <c r="AO55" s="216">
        <f t="shared" ref="AO55:AO85" si="63">SUM(AC55:AN55)</f>
        <v>4.8240648409375746</v>
      </c>
    </row>
    <row r="56" spans="1:41" x14ac:dyDescent="0.3">
      <c r="A56" s="1" t="s">
        <v>93</v>
      </c>
      <c r="B56" t="s">
        <v>94</v>
      </c>
      <c r="C56" s="75">
        <f t="shared" si="41"/>
        <v>0</v>
      </c>
      <c r="D56" s="76">
        <f t="shared" si="42"/>
        <v>0</v>
      </c>
      <c r="E56" s="76">
        <f t="shared" si="43"/>
        <v>0</v>
      </c>
      <c r="F56" s="76">
        <f t="shared" si="44"/>
        <v>0</v>
      </c>
      <c r="G56" s="76">
        <f t="shared" si="56"/>
        <v>0</v>
      </c>
      <c r="H56" s="103">
        <f t="shared" si="57"/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/>
      <c r="P56" s="182"/>
      <c r="Q56" s="182"/>
      <c r="R56" s="182"/>
      <c r="S56" s="182"/>
      <c r="T56" s="213"/>
      <c r="U56" s="215">
        <f t="shared" si="58"/>
        <v>0</v>
      </c>
      <c r="V56" s="79"/>
      <c r="W56" s="78">
        <f t="shared" si="59"/>
        <v>0</v>
      </c>
      <c r="X56" s="79">
        <f t="shared" si="19"/>
        <v>0</v>
      </c>
      <c r="Y56" s="79">
        <f t="shared" si="20"/>
        <v>0</v>
      </c>
      <c r="Z56" s="79">
        <f t="shared" si="21"/>
        <v>0</v>
      </c>
      <c r="AA56" s="79">
        <f t="shared" si="60"/>
        <v>0</v>
      </c>
      <c r="AB56" s="220">
        <f t="shared" si="61"/>
        <v>0</v>
      </c>
      <c r="AC56" s="105">
        <f t="shared" si="45"/>
        <v>0</v>
      </c>
      <c r="AD56" s="79">
        <f t="shared" si="46"/>
        <v>0</v>
      </c>
      <c r="AE56" s="79">
        <f t="shared" si="47"/>
        <v>0</v>
      </c>
      <c r="AF56" s="79">
        <f t="shared" si="48"/>
        <v>0</v>
      </c>
      <c r="AG56" s="79">
        <f t="shared" si="49"/>
        <v>0</v>
      </c>
      <c r="AH56" s="79">
        <f t="shared" si="50"/>
        <v>0</v>
      </c>
      <c r="AI56" s="79">
        <f t="shared" si="51"/>
        <v>0</v>
      </c>
      <c r="AJ56" s="79">
        <f t="shared" si="52"/>
        <v>0</v>
      </c>
      <c r="AK56" s="79">
        <f t="shared" si="53"/>
        <v>0</v>
      </c>
      <c r="AL56" s="79">
        <f t="shared" si="54"/>
        <v>0</v>
      </c>
      <c r="AM56" s="79">
        <f t="shared" si="55"/>
        <v>0</v>
      </c>
      <c r="AN56" s="211">
        <f t="shared" si="62"/>
        <v>0</v>
      </c>
      <c r="AO56" s="216">
        <f t="shared" si="63"/>
        <v>0</v>
      </c>
    </row>
    <row r="57" spans="1:41" x14ac:dyDescent="0.3">
      <c r="A57" s="1" t="s">
        <v>95</v>
      </c>
      <c r="B57" t="s">
        <v>96</v>
      </c>
      <c r="C57" s="75">
        <f t="shared" si="41"/>
        <v>139717.45714285714</v>
      </c>
      <c r="D57" s="76">
        <f t="shared" si="42"/>
        <v>93138.7</v>
      </c>
      <c r="E57" s="76">
        <f t="shared" si="43"/>
        <v>69865</v>
      </c>
      <c r="F57" s="76">
        <f t="shared" si="44"/>
        <v>0</v>
      </c>
      <c r="G57" s="76">
        <f t="shared" si="56"/>
        <v>0</v>
      </c>
      <c r="H57" s="103">
        <f t="shared" si="57"/>
        <v>-0.24988216498619797</v>
      </c>
      <c r="I57" s="182">
        <v>88540.2</v>
      </c>
      <c r="J57" s="182">
        <v>72702</v>
      </c>
      <c r="K57" s="182">
        <v>118173.9</v>
      </c>
      <c r="L57" s="182">
        <v>97740</v>
      </c>
      <c r="M57" s="182">
        <v>36660</v>
      </c>
      <c r="N57" s="182">
        <v>75195</v>
      </c>
      <c r="O57" s="182"/>
      <c r="P57" s="182"/>
      <c r="Q57" s="182"/>
      <c r="R57" s="182"/>
      <c r="S57" s="182"/>
      <c r="T57" s="213"/>
      <c r="U57" s="215">
        <f t="shared" si="58"/>
        <v>489011.1</v>
      </c>
      <c r="V57" s="79"/>
      <c r="W57" s="78">
        <f t="shared" si="59"/>
        <v>0.3575319450100567</v>
      </c>
      <c r="X57" s="79">
        <f t="shared" si="19"/>
        <v>0.40639386226456253</v>
      </c>
      <c r="Y57" s="79">
        <f t="shared" si="20"/>
        <v>0.30814138969789368</v>
      </c>
      <c r="Z57" s="79">
        <f t="shared" si="21"/>
        <v>0</v>
      </c>
      <c r="AA57" s="79">
        <f t="shared" si="60"/>
        <v>0</v>
      </c>
      <c r="AB57" s="220">
        <f t="shared" si="61"/>
        <v>-0.24176662516302097</v>
      </c>
      <c r="AC57" s="105">
        <f t="shared" si="45"/>
        <v>0.38693581092892354</v>
      </c>
      <c r="AD57" s="79">
        <f t="shared" si="46"/>
        <v>0.31738866600018334</v>
      </c>
      <c r="AE57" s="79">
        <f t="shared" si="47"/>
        <v>0.51455349795134608</v>
      </c>
      <c r="AF57" s="79">
        <f t="shared" si="48"/>
        <v>0.42712744339709219</v>
      </c>
      <c r="AG57" s="79">
        <f t="shared" si="49"/>
        <v>0.16212917263705354</v>
      </c>
      <c r="AH57" s="79">
        <f t="shared" si="50"/>
        <v>0.33383797126671522</v>
      </c>
      <c r="AI57" s="79">
        <f t="shared" si="51"/>
        <v>0</v>
      </c>
      <c r="AJ57" s="79">
        <f t="shared" si="52"/>
        <v>0</v>
      </c>
      <c r="AK57" s="79">
        <f t="shared" si="53"/>
        <v>0</v>
      </c>
      <c r="AL57" s="79">
        <f t="shared" si="54"/>
        <v>0</v>
      </c>
      <c r="AM57" s="79">
        <f t="shared" si="55"/>
        <v>0</v>
      </c>
      <c r="AN57" s="211">
        <f t="shared" si="62"/>
        <v>0</v>
      </c>
      <c r="AO57" s="216">
        <f t="shared" si="63"/>
        <v>2.1419725621813139</v>
      </c>
    </row>
    <row r="58" spans="1:41" x14ac:dyDescent="0.3">
      <c r="A58" s="1" t="s">
        <v>97</v>
      </c>
      <c r="B58" t="s">
        <v>98</v>
      </c>
      <c r="C58" s="75">
        <f t="shared" si="41"/>
        <v>1713141.9085714284</v>
      </c>
      <c r="D58" s="76">
        <f t="shared" si="42"/>
        <v>1041233.0066666667</v>
      </c>
      <c r="E58" s="76">
        <f t="shared" si="43"/>
        <v>957432.55333333323</v>
      </c>
      <c r="F58" s="76">
        <f t="shared" si="44"/>
        <v>0</v>
      </c>
      <c r="G58" s="76">
        <f t="shared" si="56"/>
        <v>0</v>
      </c>
      <c r="H58" s="103">
        <f t="shared" si="57"/>
        <v>-8.0481940926562259E-2</v>
      </c>
      <c r="I58" s="182">
        <v>1431155.78</v>
      </c>
      <c r="J58" s="182">
        <v>806053.72</v>
      </c>
      <c r="K58" s="182">
        <v>886489.52</v>
      </c>
      <c r="L58" s="182">
        <v>1087912.6399999999</v>
      </c>
      <c r="M58" s="182">
        <v>979332.37</v>
      </c>
      <c r="N58" s="182">
        <v>805052.64999999991</v>
      </c>
      <c r="O58" s="182"/>
      <c r="P58" s="182"/>
      <c r="Q58" s="182"/>
      <c r="R58" s="182"/>
      <c r="S58" s="182"/>
      <c r="T58" s="213"/>
      <c r="U58" s="215">
        <f t="shared" si="58"/>
        <v>5995996.6799999997</v>
      </c>
      <c r="V58" s="79"/>
      <c r="W58" s="78">
        <f t="shared" si="59"/>
        <v>4.3838684955704323</v>
      </c>
      <c r="X58" s="79">
        <f t="shared" si="19"/>
        <v>4.5432317940513416</v>
      </c>
      <c r="Y58" s="79">
        <f t="shared" si="20"/>
        <v>4.2227810423836827</v>
      </c>
      <c r="Z58" s="79">
        <f t="shared" si="21"/>
        <v>0</v>
      </c>
      <c r="AA58" s="79">
        <f t="shared" si="60"/>
        <v>0</v>
      </c>
      <c r="AB58" s="220">
        <f t="shared" si="61"/>
        <v>-7.0533656699453356E-2</v>
      </c>
      <c r="AC58" s="105">
        <f t="shared" si="45"/>
        <v>6.2543954305492431</v>
      </c>
      <c r="AD58" s="79">
        <f t="shared" si="46"/>
        <v>3.5189171537961172</v>
      </c>
      <c r="AE58" s="79">
        <f t="shared" si="47"/>
        <v>3.8599579383705693</v>
      </c>
      <c r="AF58" s="79">
        <f t="shared" si="48"/>
        <v>4.7542187902862807</v>
      </c>
      <c r="AG58" s="79">
        <f t="shared" si="49"/>
        <v>4.3311060252259903</v>
      </c>
      <c r="AH58" s="79">
        <f t="shared" si="50"/>
        <v>3.5741358260375411</v>
      </c>
      <c r="AI58" s="79">
        <f t="shared" si="51"/>
        <v>0</v>
      </c>
      <c r="AJ58" s="79">
        <f t="shared" si="52"/>
        <v>0</v>
      </c>
      <c r="AK58" s="79">
        <f t="shared" si="53"/>
        <v>0</v>
      </c>
      <c r="AL58" s="79">
        <f t="shared" si="54"/>
        <v>0</v>
      </c>
      <c r="AM58" s="79">
        <f t="shared" si="55"/>
        <v>0</v>
      </c>
      <c r="AN58" s="211">
        <f t="shared" si="62"/>
        <v>0</v>
      </c>
      <c r="AO58" s="216">
        <f t="shared" si="63"/>
        <v>26.292731164265739</v>
      </c>
    </row>
    <row r="59" spans="1:41" x14ac:dyDescent="0.3">
      <c r="A59" s="1" t="s">
        <v>99</v>
      </c>
      <c r="B59" t="s">
        <v>100</v>
      </c>
      <c r="C59" s="75">
        <f t="shared" si="41"/>
        <v>789300.35142857139</v>
      </c>
      <c r="D59" s="76">
        <f t="shared" si="42"/>
        <v>465483.89333333331</v>
      </c>
      <c r="E59" s="76">
        <f t="shared" si="43"/>
        <v>455366.5166666666</v>
      </c>
      <c r="F59" s="76">
        <f t="shared" si="44"/>
        <v>0</v>
      </c>
      <c r="G59" s="76">
        <f t="shared" si="56"/>
        <v>0</v>
      </c>
      <c r="H59" s="103">
        <f t="shared" si="57"/>
        <v>-2.1735180983849096E-2</v>
      </c>
      <c r="I59" s="182">
        <v>453946.74</v>
      </c>
      <c r="J59" s="182">
        <v>305341.43</v>
      </c>
      <c r="K59" s="182">
        <v>637163.51</v>
      </c>
      <c r="L59" s="182">
        <v>490459.73</v>
      </c>
      <c r="M59" s="182">
        <v>469817.69</v>
      </c>
      <c r="N59" s="182">
        <v>405822.13</v>
      </c>
      <c r="O59" s="182"/>
      <c r="P59" s="182"/>
      <c r="Q59" s="182"/>
      <c r="R59" s="182"/>
      <c r="S59" s="182"/>
      <c r="T59" s="213"/>
      <c r="U59" s="215">
        <f t="shared" si="58"/>
        <v>2762551.23</v>
      </c>
      <c r="V59" s="79"/>
      <c r="W59" s="78">
        <f t="shared" si="59"/>
        <v>2.0197911958477519</v>
      </c>
      <c r="X59" s="79">
        <f t="shared" si="19"/>
        <v>2.0310547305650495</v>
      </c>
      <c r="Y59" s="79">
        <f t="shared" si="20"/>
        <v>2.0084058007236201</v>
      </c>
      <c r="Z59" s="79">
        <f t="shared" si="21"/>
        <v>0</v>
      </c>
      <c r="AA59" s="79">
        <f t="shared" si="60"/>
        <v>0</v>
      </c>
      <c r="AB59" s="220">
        <f t="shared" si="61"/>
        <v>-1.1151314388819234E-2</v>
      </c>
      <c r="AC59" s="105">
        <f t="shared" si="45"/>
        <v>1.9838248610285634</v>
      </c>
      <c r="AD59" s="79">
        <f t="shared" si="46"/>
        <v>1.3330019688906545</v>
      </c>
      <c r="AE59" s="79">
        <f t="shared" si="47"/>
        <v>2.7743411433273972</v>
      </c>
      <c r="AF59" s="79">
        <f t="shared" si="48"/>
        <v>2.1433273026818918</v>
      </c>
      <c r="AG59" s="79">
        <f t="shared" si="49"/>
        <v>2.077772868793009</v>
      </c>
      <c r="AH59" s="79">
        <f t="shared" si="50"/>
        <v>1.8017000674823747</v>
      </c>
      <c r="AI59" s="79">
        <f t="shared" si="51"/>
        <v>0</v>
      </c>
      <c r="AJ59" s="79">
        <f t="shared" si="52"/>
        <v>0</v>
      </c>
      <c r="AK59" s="79">
        <f t="shared" si="53"/>
        <v>0</v>
      </c>
      <c r="AL59" s="79">
        <f t="shared" si="54"/>
        <v>0</v>
      </c>
      <c r="AM59" s="79">
        <f t="shared" si="55"/>
        <v>0</v>
      </c>
      <c r="AN59" s="211">
        <f t="shared" si="62"/>
        <v>0</v>
      </c>
      <c r="AO59" s="216">
        <f t="shared" si="63"/>
        <v>12.11396821220389</v>
      </c>
    </row>
    <row r="60" spans="1:41" x14ac:dyDescent="0.3">
      <c r="A60" s="1" t="s">
        <v>101</v>
      </c>
      <c r="B60" t="s">
        <v>102</v>
      </c>
      <c r="C60" s="75">
        <f t="shared" si="41"/>
        <v>0</v>
      </c>
      <c r="D60" s="76">
        <f t="shared" si="42"/>
        <v>0</v>
      </c>
      <c r="E60" s="76">
        <f t="shared" si="43"/>
        <v>0</v>
      </c>
      <c r="F60" s="76">
        <f t="shared" si="44"/>
        <v>0</v>
      </c>
      <c r="G60" s="76">
        <f t="shared" si="56"/>
        <v>0</v>
      </c>
      <c r="H60" s="103">
        <f t="shared" si="57"/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/>
      <c r="P60" s="182"/>
      <c r="Q60" s="182"/>
      <c r="R60" s="182"/>
      <c r="S60" s="182"/>
      <c r="T60" s="213"/>
      <c r="U60" s="215">
        <f t="shared" si="58"/>
        <v>0</v>
      </c>
      <c r="V60" s="79"/>
      <c r="W60" s="78">
        <f t="shared" si="59"/>
        <v>0</v>
      </c>
      <c r="X60" s="79">
        <f t="shared" si="19"/>
        <v>0</v>
      </c>
      <c r="Y60" s="79">
        <f t="shared" si="20"/>
        <v>0</v>
      </c>
      <c r="Z60" s="79">
        <f t="shared" si="21"/>
        <v>0</v>
      </c>
      <c r="AA60" s="79">
        <f t="shared" si="60"/>
        <v>0</v>
      </c>
      <c r="AB60" s="220">
        <f t="shared" si="61"/>
        <v>0</v>
      </c>
      <c r="AC60" s="105">
        <f t="shared" si="45"/>
        <v>0</v>
      </c>
      <c r="AD60" s="79">
        <f t="shared" si="46"/>
        <v>0</v>
      </c>
      <c r="AE60" s="79">
        <f t="shared" si="47"/>
        <v>0</v>
      </c>
      <c r="AF60" s="79">
        <f t="shared" si="48"/>
        <v>0</v>
      </c>
      <c r="AG60" s="79">
        <f t="shared" si="49"/>
        <v>0</v>
      </c>
      <c r="AH60" s="79">
        <f t="shared" si="50"/>
        <v>0</v>
      </c>
      <c r="AI60" s="79">
        <f t="shared" si="51"/>
        <v>0</v>
      </c>
      <c r="AJ60" s="79">
        <f t="shared" si="52"/>
        <v>0</v>
      </c>
      <c r="AK60" s="79">
        <f t="shared" si="53"/>
        <v>0</v>
      </c>
      <c r="AL60" s="79">
        <f t="shared" si="54"/>
        <v>0</v>
      </c>
      <c r="AM60" s="79">
        <f t="shared" si="55"/>
        <v>0</v>
      </c>
      <c r="AN60" s="211">
        <f t="shared" si="62"/>
        <v>0</v>
      </c>
      <c r="AO60" s="216">
        <f t="shared" si="63"/>
        <v>0</v>
      </c>
    </row>
    <row r="61" spans="1:41" x14ac:dyDescent="0.3">
      <c r="A61" s="1" t="s">
        <v>103</v>
      </c>
      <c r="B61" t="s">
        <v>104</v>
      </c>
      <c r="C61" s="75">
        <f t="shared" si="41"/>
        <v>0</v>
      </c>
      <c r="D61" s="76">
        <f t="shared" si="42"/>
        <v>0</v>
      </c>
      <c r="E61" s="76">
        <f t="shared" si="43"/>
        <v>0</v>
      </c>
      <c r="F61" s="76">
        <f t="shared" si="44"/>
        <v>0</v>
      </c>
      <c r="G61" s="76">
        <f t="shared" si="56"/>
        <v>0</v>
      </c>
      <c r="H61" s="103">
        <f t="shared" si="57"/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/>
      <c r="P61" s="182"/>
      <c r="Q61" s="182"/>
      <c r="R61" s="182"/>
      <c r="S61" s="182"/>
      <c r="T61" s="213"/>
      <c r="U61" s="215">
        <f t="shared" si="58"/>
        <v>0</v>
      </c>
      <c r="V61" s="79"/>
      <c r="W61" s="78">
        <f t="shared" si="59"/>
        <v>0</v>
      </c>
      <c r="X61" s="79">
        <f t="shared" si="19"/>
        <v>0</v>
      </c>
      <c r="Y61" s="79">
        <f t="shared" si="20"/>
        <v>0</v>
      </c>
      <c r="Z61" s="79">
        <f t="shared" si="21"/>
        <v>0</v>
      </c>
      <c r="AA61" s="79">
        <f t="shared" si="60"/>
        <v>0</v>
      </c>
      <c r="AB61" s="220">
        <f t="shared" si="61"/>
        <v>0</v>
      </c>
      <c r="AC61" s="105">
        <f t="shared" si="45"/>
        <v>0</v>
      </c>
      <c r="AD61" s="79">
        <f t="shared" si="46"/>
        <v>0</v>
      </c>
      <c r="AE61" s="79">
        <f t="shared" si="47"/>
        <v>0</v>
      </c>
      <c r="AF61" s="79">
        <f t="shared" si="48"/>
        <v>0</v>
      </c>
      <c r="AG61" s="79">
        <f t="shared" si="49"/>
        <v>0</v>
      </c>
      <c r="AH61" s="79">
        <f t="shared" si="50"/>
        <v>0</v>
      </c>
      <c r="AI61" s="79">
        <f t="shared" si="51"/>
        <v>0</v>
      </c>
      <c r="AJ61" s="79">
        <f t="shared" si="52"/>
        <v>0</v>
      </c>
      <c r="AK61" s="79">
        <f t="shared" si="53"/>
        <v>0</v>
      </c>
      <c r="AL61" s="79">
        <f t="shared" si="54"/>
        <v>0</v>
      </c>
      <c r="AM61" s="79">
        <f t="shared" si="55"/>
        <v>0</v>
      </c>
      <c r="AN61" s="211">
        <f t="shared" si="62"/>
        <v>0</v>
      </c>
      <c r="AO61" s="216">
        <f t="shared" si="63"/>
        <v>0</v>
      </c>
    </row>
    <row r="62" spans="1:41" x14ac:dyDescent="0.3">
      <c r="A62" s="1" t="s">
        <v>105</v>
      </c>
      <c r="B62" t="s">
        <v>106</v>
      </c>
      <c r="C62" s="75">
        <f t="shared" si="41"/>
        <v>0</v>
      </c>
      <c r="D62" s="76">
        <f t="shared" si="42"/>
        <v>0</v>
      </c>
      <c r="E62" s="76">
        <f t="shared" si="43"/>
        <v>0</v>
      </c>
      <c r="F62" s="76">
        <f t="shared" si="44"/>
        <v>0</v>
      </c>
      <c r="G62" s="76">
        <f t="shared" si="56"/>
        <v>0</v>
      </c>
      <c r="H62" s="103">
        <f t="shared" si="57"/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/>
      <c r="P62" s="182"/>
      <c r="Q62" s="182"/>
      <c r="R62" s="182"/>
      <c r="S62" s="182"/>
      <c r="T62" s="213"/>
      <c r="U62" s="215">
        <f t="shared" si="58"/>
        <v>0</v>
      </c>
      <c r="V62" s="79"/>
      <c r="W62" s="78">
        <f t="shared" si="59"/>
        <v>0</v>
      </c>
      <c r="X62" s="79">
        <f t="shared" si="19"/>
        <v>0</v>
      </c>
      <c r="Y62" s="79">
        <f t="shared" si="20"/>
        <v>0</v>
      </c>
      <c r="Z62" s="79">
        <f t="shared" si="21"/>
        <v>0</v>
      </c>
      <c r="AA62" s="79">
        <f t="shared" si="60"/>
        <v>0</v>
      </c>
      <c r="AB62" s="220">
        <f t="shared" si="61"/>
        <v>0</v>
      </c>
      <c r="AC62" s="105">
        <f t="shared" si="45"/>
        <v>0</v>
      </c>
      <c r="AD62" s="79">
        <f t="shared" si="46"/>
        <v>0</v>
      </c>
      <c r="AE62" s="79">
        <f t="shared" si="47"/>
        <v>0</v>
      </c>
      <c r="AF62" s="79">
        <f t="shared" si="48"/>
        <v>0</v>
      </c>
      <c r="AG62" s="79">
        <f t="shared" si="49"/>
        <v>0</v>
      </c>
      <c r="AH62" s="79">
        <f t="shared" si="50"/>
        <v>0</v>
      </c>
      <c r="AI62" s="79">
        <f t="shared" si="51"/>
        <v>0</v>
      </c>
      <c r="AJ62" s="79">
        <f t="shared" si="52"/>
        <v>0</v>
      </c>
      <c r="AK62" s="79">
        <f t="shared" si="53"/>
        <v>0</v>
      </c>
      <c r="AL62" s="79">
        <f t="shared" si="54"/>
        <v>0</v>
      </c>
      <c r="AM62" s="79">
        <f t="shared" si="55"/>
        <v>0</v>
      </c>
      <c r="AN62" s="211">
        <f t="shared" si="62"/>
        <v>0</v>
      </c>
      <c r="AO62" s="216">
        <f t="shared" si="63"/>
        <v>0</v>
      </c>
    </row>
    <row r="63" spans="1:41" x14ac:dyDescent="0.3">
      <c r="A63" s="1" t="s">
        <v>107</v>
      </c>
      <c r="B63" t="s">
        <v>108</v>
      </c>
      <c r="C63" s="75">
        <f t="shared" si="41"/>
        <v>0</v>
      </c>
      <c r="D63" s="76">
        <f t="shared" si="42"/>
        <v>0</v>
      </c>
      <c r="E63" s="76">
        <f t="shared" si="43"/>
        <v>0</v>
      </c>
      <c r="F63" s="76">
        <f t="shared" si="44"/>
        <v>0</v>
      </c>
      <c r="G63" s="76">
        <f t="shared" si="56"/>
        <v>0</v>
      </c>
      <c r="H63" s="103">
        <f t="shared" si="57"/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/>
      <c r="P63" s="182"/>
      <c r="Q63" s="182"/>
      <c r="R63" s="182"/>
      <c r="S63" s="182"/>
      <c r="T63" s="213"/>
      <c r="U63" s="215">
        <f t="shared" si="58"/>
        <v>0</v>
      </c>
      <c r="V63" s="79"/>
      <c r="W63" s="78">
        <f t="shared" si="59"/>
        <v>0</v>
      </c>
      <c r="X63" s="79">
        <f t="shared" si="19"/>
        <v>0</v>
      </c>
      <c r="Y63" s="79">
        <f t="shared" si="20"/>
        <v>0</v>
      </c>
      <c r="Z63" s="79">
        <f t="shared" si="21"/>
        <v>0</v>
      </c>
      <c r="AA63" s="79">
        <f t="shared" si="60"/>
        <v>0</v>
      </c>
      <c r="AB63" s="220">
        <f t="shared" si="61"/>
        <v>0</v>
      </c>
      <c r="AC63" s="105">
        <f t="shared" si="45"/>
        <v>0</v>
      </c>
      <c r="AD63" s="79">
        <f t="shared" si="46"/>
        <v>0</v>
      </c>
      <c r="AE63" s="79">
        <f t="shared" si="47"/>
        <v>0</v>
      </c>
      <c r="AF63" s="79">
        <f t="shared" si="48"/>
        <v>0</v>
      </c>
      <c r="AG63" s="79">
        <f t="shared" si="49"/>
        <v>0</v>
      </c>
      <c r="AH63" s="79">
        <f t="shared" si="50"/>
        <v>0</v>
      </c>
      <c r="AI63" s="79">
        <f t="shared" si="51"/>
        <v>0</v>
      </c>
      <c r="AJ63" s="79">
        <f t="shared" si="52"/>
        <v>0</v>
      </c>
      <c r="AK63" s="79">
        <f t="shared" si="53"/>
        <v>0</v>
      </c>
      <c r="AL63" s="79">
        <f t="shared" si="54"/>
        <v>0</v>
      </c>
      <c r="AM63" s="79">
        <f t="shared" si="55"/>
        <v>0</v>
      </c>
      <c r="AN63" s="211">
        <f t="shared" si="62"/>
        <v>0</v>
      </c>
      <c r="AO63" s="216">
        <f t="shared" si="63"/>
        <v>0</v>
      </c>
    </row>
    <row r="64" spans="1:41" x14ac:dyDescent="0.3">
      <c r="A64" s="1" t="s">
        <v>109</v>
      </c>
      <c r="B64" t="s">
        <v>110</v>
      </c>
      <c r="C64" s="75">
        <f t="shared" si="41"/>
        <v>0</v>
      </c>
      <c r="D64" s="76">
        <f t="shared" si="42"/>
        <v>0</v>
      </c>
      <c r="E64" s="76">
        <f t="shared" si="43"/>
        <v>0</v>
      </c>
      <c r="F64" s="76">
        <f t="shared" si="44"/>
        <v>0</v>
      </c>
      <c r="G64" s="76">
        <f t="shared" si="56"/>
        <v>0</v>
      </c>
      <c r="H64" s="103">
        <f t="shared" si="57"/>
        <v>0</v>
      </c>
      <c r="I64" s="182">
        <v>0</v>
      </c>
      <c r="J64" s="182">
        <v>0</v>
      </c>
      <c r="K64" s="182">
        <v>0</v>
      </c>
      <c r="L64" s="182">
        <v>0</v>
      </c>
      <c r="M64" s="182">
        <v>0</v>
      </c>
      <c r="N64" s="182">
        <v>0</v>
      </c>
      <c r="O64" s="182"/>
      <c r="P64" s="182"/>
      <c r="Q64" s="182"/>
      <c r="R64" s="182"/>
      <c r="S64" s="182"/>
      <c r="T64" s="213"/>
      <c r="U64" s="215">
        <f t="shared" si="58"/>
        <v>0</v>
      </c>
      <c r="V64" s="79"/>
      <c r="W64" s="78">
        <f t="shared" si="59"/>
        <v>0</v>
      </c>
      <c r="X64" s="79">
        <f t="shared" si="19"/>
        <v>0</v>
      </c>
      <c r="Y64" s="79">
        <f t="shared" si="20"/>
        <v>0</v>
      </c>
      <c r="Z64" s="79">
        <f t="shared" si="21"/>
        <v>0</v>
      </c>
      <c r="AA64" s="79">
        <f t="shared" si="60"/>
        <v>0</v>
      </c>
      <c r="AB64" s="220">
        <f t="shared" si="61"/>
        <v>0</v>
      </c>
      <c r="AC64" s="105">
        <f t="shared" si="45"/>
        <v>0</v>
      </c>
      <c r="AD64" s="79">
        <f t="shared" si="46"/>
        <v>0</v>
      </c>
      <c r="AE64" s="79">
        <f t="shared" si="47"/>
        <v>0</v>
      </c>
      <c r="AF64" s="79">
        <f t="shared" si="48"/>
        <v>0</v>
      </c>
      <c r="AG64" s="79">
        <f t="shared" si="49"/>
        <v>0</v>
      </c>
      <c r="AH64" s="79">
        <f t="shared" si="50"/>
        <v>0</v>
      </c>
      <c r="AI64" s="79">
        <f t="shared" si="51"/>
        <v>0</v>
      </c>
      <c r="AJ64" s="79">
        <f t="shared" si="52"/>
        <v>0</v>
      </c>
      <c r="AK64" s="79">
        <f t="shared" si="53"/>
        <v>0</v>
      </c>
      <c r="AL64" s="79">
        <f t="shared" si="54"/>
        <v>0</v>
      </c>
      <c r="AM64" s="79">
        <f t="shared" si="55"/>
        <v>0</v>
      </c>
      <c r="AN64" s="211">
        <f t="shared" si="62"/>
        <v>0</v>
      </c>
      <c r="AO64" s="216">
        <f t="shared" si="63"/>
        <v>0</v>
      </c>
    </row>
    <row r="65" spans="1:41" x14ac:dyDescent="0.3">
      <c r="A65" s="1" t="s">
        <v>111</v>
      </c>
      <c r="B65" t="s">
        <v>112</v>
      </c>
      <c r="C65" s="75">
        <f t="shared" si="41"/>
        <v>0</v>
      </c>
      <c r="D65" s="76">
        <f t="shared" si="42"/>
        <v>0</v>
      </c>
      <c r="E65" s="76">
        <f t="shared" si="43"/>
        <v>0</v>
      </c>
      <c r="F65" s="76">
        <f t="shared" si="44"/>
        <v>0</v>
      </c>
      <c r="G65" s="76">
        <f t="shared" si="56"/>
        <v>0</v>
      </c>
      <c r="H65" s="103">
        <f t="shared" si="57"/>
        <v>0</v>
      </c>
      <c r="I65" s="182">
        <v>0</v>
      </c>
      <c r="J65" s="182">
        <v>0</v>
      </c>
      <c r="K65" s="182">
        <v>0</v>
      </c>
      <c r="L65" s="182">
        <v>0</v>
      </c>
      <c r="M65" s="182">
        <v>0</v>
      </c>
      <c r="N65" s="182">
        <v>0</v>
      </c>
      <c r="O65" s="182"/>
      <c r="P65" s="182"/>
      <c r="Q65" s="182"/>
      <c r="R65" s="182"/>
      <c r="S65" s="182"/>
      <c r="T65" s="213"/>
      <c r="U65" s="215">
        <f t="shared" si="58"/>
        <v>0</v>
      </c>
      <c r="V65" s="79"/>
      <c r="W65" s="78">
        <f t="shared" si="59"/>
        <v>0</v>
      </c>
      <c r="X65" s="79">
        <f t="shared" si="19"/>
        <v>0</v>
      </c>
      <c r="Y65" s="79">
        <f t="shared" si="20"/>
        <v>0</v>
      </c>
      <c r="Z65" s="79">
        <f t="shared" si="21"/>
        <v>0</v>
      </c>
      <c r="AA65" s="79">
        <f t="shared" si="60"/>
        <v>0</v>
      </c>
      <c r="AB65" s="220">
        <f t="shared" si="61"/>
        <v>0</v>
      </c>
      <c r="AC65" s="105">
        <f t="shared" si="45"/>
        <v>0</v>
      </c>
      <c r="AD65" s="79">
        <f t="shared" si="46"/>
        <v>0</v>
      </c>
      <c r="AE65" s="79">
        <f t="shared" si="47"/>
        <v>0</v>
      </c>
      <c r="AF65" s="79">
        <f t="shared" si="48"/>
        <v>0</v>
      </c>
      <c r="AG65" s="79">
        <f t="shared" si="49"/>
        <v>0</v>
      </c>
      <c r="AH65" s="79">
        <f t="shared" si="50"/>
        <v>0</v>
      </c>
      <c r="AI65" s="79">
        <f t="shared" si="51"/>
        <v>0</v>
      </c>
      <c r="AJ65" s="79">
        <f t="shared" si="52"/>
        <v>0</v>
      </c>
      <c r="AK65" s="79">
        <f t="shared" si="53"/>
        <v>0</v>
      </c>
      <c r="AL65" s="79">
        <f t="shared" si="54"/>
        <v>0</v>
      </c>
      <c r="AM65" s="79">
        <f t="shared" si="55"/>
        <v>0</v>
      </c>
      <c r="AN65" s="211">
        <f t="shared" si="62"/>
        <v>0</v>
      </c>
      <c r="AO65" s="216">
        <f t="shared" si="63"/>
        <v>0</v>
      </c>
    </row>
    <row r="66" spans="1:41" x14ac:dyDescent="0.3">
      <c r="A66" s="1" t="s">
        <v>113</v>
      </c>
      <c r="B66" t="s">
        <v>114</v>
      </c>
      <c r="C66" s="75">
        <f t="shared" si="41"/>
        <v>0</v>
      </c>
      <c r="D66" s="76">
        <f t="shared" si="42"/>
        <v>0</v>
      </c>
      <c r="E66" s="76">
        <f t="shared" si="43"/>
        <v>0</v>
      </c>
      <c r="F66" s="76">
        <f t="shared" si="44"/>
        <v>0</v>
      </c>
      <c r="G66" s="76">
        <f t="shared" si="56"/>
        <v>0</v>
      </c>
      <c r="H66" s="103">
        <f t="shared" si="57"/>
        <v>0</v>
      </c>
      <c r="I66" s="182">
        <v>0</v>
      </c>
      <c r="J66" s="182">
        <v>0</v>
      </c>
      <c r="K66" s="182">
        <v>0</v>
      </c>
      <c r="L66" s="182">
        <v>0</v>
      </c>
      <c r="M66" s="182">
        <v>0</v>
      </c>
      <c r="N66" s="182">
        <v>0</v>
      </c>
      <c r="O66" s="182"/>
      <c r="P66" s="182"/>
      <c r="Q66" s="182"/>
      <c r="R66" s="182"/>
      <c r="S66" s="182"/>
      <c r="T66" s="213"/>
      <c r="U66" s="215">
        <f t="shared" si="58"/>
        <v>0</v>
      </c>
      <c r="V66" s="79"/>
      <c r="W66" s="78">
        <f t="shared" si="59"/>
        <v>0</v>
      </c>
      <c r="X66" s="79">
        <f t="shared" si="19"/>
        <v>0</v>
      </c>
      <c r="Y66" s="79">
        <f t="shared" si="20"/>
        <v>0</v>
      </c>
      <c r="Z66" s="79">
        <f t="shared" si="21"/>
        <v>0</v>
      </c>
      <c r="AA66" s="79">
        <f t="shared" si="60"/>
        <v>0</v>
      </c>
      <c r="AB66" s="220">
        <f t="shared" si="61"/>
        <v>0</v>
      </c>
      <c r="AC66" s="105">
        <f t="shared" si="45"/>
        <v>0</v>
      </c>
      <c r="AD66" s="79">
        <f t="shared" si="46"/>
        <v>0</v>
      </c>
      <c r="AE66" s="79">
        <f t="shared" si="47"/>
        <v>0</v>
      </c>
      <c r="AF66" s="79">
        <f t="shared" si="48"/>
        <v>0</v>
      </c>
      <c r="AG66" s="79">
        <f t="shared" si="49"/>
        <v>0</v>
      </c>
      <c r="AH66" s="79">
        <f t="shared" si="50"/>
        <v>0</v>
      </c>
      <c r="AI66" s="79">
        <f t="shared" si="51"/>
        <v>0</v>
      </c>
      <c r="AJ66" s="79">
        <f t="shared" si="52"/>
        <v>0</v>
      </c>
      <c r="AK66" s="79">
        <f t="shared" si="53"/>
        <v>0</v>
      </c>
      <c r="AL66" s="79">
        <f t="shared" si="54"/>
        <v>0</v>
      </c>
      <c r="AM66" s="79">
        <f t="shared" si="55"/>
        <v>0</v>
      </c>
      <c r="AN66" s="211">
        <f t="shared" si="62"/>
        <v>0</v>
      </c>
      <c r="AO66" s="216">
        <f t="shared" si="63"/>
        <v>0</v>
      </c>
    </row>
    <row r="67" spans="1:41" x14ac:dyDescent="0.3">
      <c r="A67" s="1" t="s">
        <v>115</v>
      </c>
      <c r="B67" t="s">
        <v>116</v>
      </c>
      <c r="C67" s="75">
        <f t="shared" si="41"/>
        <v>0</v>
      </c>
      <c r="D67" s="76">
        <f t="shared" si="42"/>
        <v>0</v>
      </c>
      <c r="E67" s="76">
        <f t="shared" si="43"/>
        <v>0</v>
      </c>
      <c r="F67" s="76">
        <f t="shared" si="44"/>
        <v>0</v>
      </c>
      <c r="G67" s="76">
        <f t="shared" si="56"/>
        <v>0</v>
      </c>
      <c r="H67" s="103">
        <f t="shared" si="57"/>
        <v>0</v>
      </c>
      <c r="I67" s="182">
        <v>0</v>
      </c>
      <c r="J67" s="182">
        <v>0</v>
      </c>
      <c r="K67" s="182">
        <v>0</v>
      </c>
      <c r="L67" s="182">
        <v>0</v>
      </c>
      <c r="M67" s="182">
        <v>0</v>
      </c>
      <c r="N67" s="182">
        <v>0</v>
      </c>
      <c r="O67" s="182"/>
      <c r="P67" s="182"/>
      <c r="Q67" s="182"/>
      <c r="R67" s="182"/>
      <c r="S67" s="182"/>
      <c r="T67" s="213"/>
      <c r="U67" s="215">
        <f t="shared" si="58"/>
        <v>0</v>
      </c>
      <c r="V67" s="79"/>
      <c r="W67" s="78">
        <f t="shared" si="59"/>
        <v>0</v>
      </c>
      <c r="X67" s="79">
        <f t="shared" si="19"/>
        <v>0</v>
      </c>
      <c r="Y67" s="79">
        <f t="shared" si="20"/>
        <v>0</v>
      </c>
      <c r="Z67" s="79">
        <f t="shared" si="21"/>
        <v>0</v>
      </c>
      <c r="AA67" s="79">
        <f t="shared" si="60"/>
        <v>0</v>
      </c>
      <c r="AB67" s="220">
        <f t="shared" si="61"/>
        <v>0</v>
      </c>
      <c r="AC67" s="105">
        <f t="shared" si="45"/>
        <v>0</v>
      </c>
      <c r="AD67" s="79">
        <f t="shared" si="46"/>
        <v>0</v>
      </c>
      <c r="AE67" s="79">
        <f t="shared" si="47"/>
        <v>0</v>
      </c>
      <c r="AF67" s="79">
        <f t="shared" si="48"/>
        <v>0</v>
      </c>
      <c r="AG67" s="79">
        <f t="shared" si="49"/>
        <v>0</v>
      </c>
      <c r="AH67" s="79">
        <f t="shared" si="50"/>
        <v>0</v>
      </c>
      <c r="AI67" s="79">
        <f t="shared" si="51"/>
        <v>0</v>
      </c>
      <c r="AJ67" s="79">
        <f t="shared" si="52"/>
        <v>0</v>
      </c>
      <c r="AK67" s="79">
        <f t="shared" si="53"/>
        <v>0</v>
      </c>
      <c r="AL67" s="79">
        <f t="shared" si="54"/>
        <v>0</v>
      </c>
      <c r="AM67" s="79">
        <f t="shared" si="55"/>
        <v>0</v>
      </c>
      <c r="AN67" s="211">
        <f t="shared" si="62"/>
        <v>0</v>
      </c>
      <c r="AO67" s="216">
        <f t="shared" si="63"/>
        <v>0</v>
      </c>
    </row>
    <row r="68" spans="1:41" x14ac:dyDescent="0.3">
      <c r="A68" s="1" t="s">
        <v>117</v>
      </c>
      <c r="B68" t="s">
        <v>118</v>
      </c>
      <c r="C68" s="75">
        <f t="shared" si="41"/>
        <v>0</v>
      </c>
      <c r="D68" s="76">
        <f t="shared" si="42"/>
        <v>0</v>
      </c>
      <c r="E68" s="76">
        <f t="shared" si="43"/>
        <v>0</v>
      </c>
      <c r="F68" s="76">
        <f t="shared" si="44"/>
        <v>0</v>
      </c>
      <c r="G68" s="76">
        <f t="shared" si="56"/>
        <v>0</v>
      </c>
      <c r="H68" s="103">
        <f t="shared" si="57"/>
        <v>0</v>
      </c>
      <c r="I68" s="182">
        <v>0</v>
      </c>
      <c r="J68" s="182">
        <v>0</v>
      </c>
      <c r="K68" s="182">
        <v>0</v>
      </c>
      <c r="L68" s="182">
        <v>0</v>
      </c>
      <c r="M68" s="182">
        <v>0</v>
      </c>
      <c r="N68" s="182">
        <v>0</v>
      </c>
      <c r="O68" s="182"/>
      <c r="P68" s="182"/>
      <c r="Q68" s="182"/>
      <c r="R68" s="182"/>
      <c r="S68" s="182"/>
      <c r="T68" s="213"/>
      <c r="U68" s="215">
        <f t="shared" si="58"/>
        <v>0</v>
      </c>
      <c r="V68" s="79"/>
      <c r="W68" s="78">
        <f t="shared" si="59"/>
        <v>0</v>
      </c>
      <c r="X68" s="79">
        <f t="shared" si="19"/>
        <v>0</v>
      </c>
      <c r="Y68" s="79">
        <f t="shared" si="20"/>
        <v>0</v>
      </c>
      <c r="Z68" s="79">
        <f t="shared" si="21"/>
        <v>0</v>
      </c>
      <c r="AA68" s="79">
        <f t="shared" si="60"/>
        <v>0</v>
      </c>
      <c r="AB68" s="220">
        <f t="shared" si="61"/>
        <v>0</v>
      </c>
      <c r="AC68" s="105">
        <f t="shared" si="45"/>
        <v>0</v>
      </c>
      <c r="AD68" s="79">
        <f t="shared" si="46"/>
        <v>0</v>
      </c>
      <c r="AE68" s="79">
        <f t="shared" si="47"/>
        <v>0</v>
      </c>
      <c r="AF68" s="79">
        <f t="shared" si="48"/>
        <v>0</v>
      </c>
      <c r="AG68" s="79">
        <f t="shared" si="49"/>
        <v>0</v>
      </c>
      <c r="AH68" s="79">
        <f t="shared" si="50"/>
        <v>0</v>
      </c>
      <c r="AI68" s="79">
        <f t="shared" si="51"/>
        <v>0</v>
      </c>
      <c r="AJ68" s="79">
        <f t="shared" si="52"/>
        <v>0</v>
      </c>
      <c r="AK68" s="79">
        <f t="shared" si="53"/>
        <v>0</v>
      </c>
      <c r="AL68" s="79">
        <f t="shared" si="54"/>
        <v>0</v>
      </c>
      <c r="AM68" s="79">
        <f t="shared" si="55"/>
        <v>0</v>
      </c>
      <c r="AN68" s="211">
        <f t="shared" si="62"/>
        <v>0</v>
      </c>
      <c r="AO68" s="216">
        <f t="shared" si="63"/>
        <v>0</v>
      </c>
    </row>
    <row r="69" spans="1:41" x14ac:dyDescent="0.3">
      <c r="A69" s="1" t="s">
        <v>119</v>
      </c>
      <c r="B69" t="s">
        <v>120</v>
      </c>
      <c r="C69" s="75">
        <f t="shared" si="41"/>
        <v>0</v>
      </c>
      <c r="D69" s="76">
        <f t="shared" si="42"/>
        <v>0</v>
      </c>
      <c r="E69" s="76">
        <f t="shared" si="43"/>
        <v>0</v>
      </c>
      <c r="F69" s="76">
        <f t="shared" si="44"/>
        <v>0</v>
      </c>
      <c r="G69" s="76">
        <f t="shared" si="56"/>
        <v>0</v>
      </c>
      <c r="H69" s="103">
        <f t="shared" si="57"/>
        <v>0</v>
      </c>
      <c r="I69" s="182">
        <v>0</v>
      </c>
      <c r="J69" s="182">
        <v>0</v>
      </c>
      <c r="K69" s="182">
        <v>0</v>
      </c>
      <c r="L69" s="182">
        <v>0</v>
      </c>
      <c r="M69" s="182">
        <v>0</v>
      </c>
      <c r="N69" s="182">
        <v>0</v>
      </c>
      <c r="O69" s="182"/>
      <c r="P69" s="182"/>
      <c r="Q69" s="182"/>
      <c r="R69" s="182"/>
      <c r="S69" s="182"/>
      <c r="T69" s="213"/>
      <c r="U69" s="215">
        <f t="shared" si="58"/>
        <v>0</v>
      </c>
      <c r="V69" s="79"/>
      <c r="W69" s="78">
        <f t="shared" si="59"/>
        <v>0</v>
      </c>
      <c r="X69" s="79">
        <f t="shared" si="19"/>
        <v>0</v>
      </c>
      <c r="Y69" s="79">
        <f t="shared" si="20"/>
        <v>0</v>
      </c>
      <c r="Z69" s="79">
        <f t="shared" si="21"/>
        <v>0</v>
      </c>
      <c r="AA69" s="79">
        <f t="shared" si="60"/>
        <v>0</v>
      </c>
      <c r="AB69" s="220">
        <f t="shared" si="61"/>
        <v>0</v>
      </c>
      <c r="AC69" s="105">
        <f t="shared" si="45"/>
        <v>0</v>
      </c>
      <c r="AD69" s="79">
        <f t="shared" si="46"/>
        <v>0</v>
      </c>
      <c r="AE69" s="79">
        <f t="shared" si="47"/>
        <v>0</v>
      </c>
      <c r="AF69" s="79">
        <f t="shared" si="48"/>
        <v>0</v>
      </c>
      <c r="AG69" s="79">
        <f t="shared" si="49"/>
        <v>0</v>
      </c>
      <c r="AH69" s="79">
        <f t="shared" si="50"/>
        <v>0</v>
      </c>
      <c r="AI69" s="79">
        <f t="shared" si="51"/>
        <v>0</v>
      </c>
      <c r="AJ69" s="79">
        <f t="shared" si="52"/>
        <v>0</v>
      </c>
      <c r="AK69" s="79">
        <f t="shared" si="53"/>
        <v>0</v>
      </c>
      <c r="AL69" s="79">
        <f t="shared" si="54"/>
        <v>0</v>
      </c>
      <c r="AM69" s="79">
        <f t="shared" si="55"/>
        <v>0</v>
      </c>
      <c r="AN69" s="211">
        <f t="shared" si="62"/>
        <v>0</v>
      </c>
      <c r="AO69" s="216">
        <f t="shared" si="63"/>
        <v>0</v>
      </c>
    </row>
    <row r="70" spans="1:41" x14ac:dyDescent="0.3">
      <c r="A70" s="1" t="s">
        <v>121</v>
      </c>
      <c r="B70" t="s">
        <v>122</v>
      </c>
      <c r="C70" s="75">
        <f t="shared" si="41"/>
        <v>0</v>
      </c>
      <c r="D70" s="76">
        <f t="shared" si="42"/>
        <v>0</v>
      </c>
      <c r="E70" s="76">
        <f t="shared" si="43"/>
        <v>0</v>
      </c>
      <c r="F70" s="76">
        <f t="shared" si="44"/>
        <v>0</v>
      </c>
      <c r="G70" s="76">
        <f t="shared" si="56"/>
        <v>0</v>
      </c>
      <c r="H70" s="103">
        <f t="shared" si="57"/>
        <v>0</v>
      </c>
      <c r="I70" s="182">
        <v>0</v>
      </c>
      <c r="J70" s="182">
        <v>0</v>
      </c>
      <c r="K70" s="182">
        <v>0</v>
      </c>
      <c r="L70" s="182">
        <v>0</v>
      </c>
      <c r="M70" s="182">
        <v>0</v>
      </c>
      <c r="N70" s="182">
        <v>0</v>
      </c>
      <c r="O70" s="182"/>
      <c r="P70" s="182"/>
      <c r="Q70" s="182"/>
      <c r="R70" s="182"/>
      <c r="S70" s="182"/>
      <c r="T70" s="213"/>
      <c r="U70" s="215">
        <f t="shared" si="58"/>
        <v>0</v>
      </c>
      <c r="V70" s="79"/>
      <c r="W70" s="78">
        <f t="shared" si="59"/>
        <v>0</v>
      </c>
      <c r="X70" s="79">
        <f t="shared" si="19"/>
        <v>0</v>
      </c>
      <c r="Y70" s="79">
        <f t="shared" si="20"/>
        <v>0</v>
      </c>
      <c r="Z70" s="79">
        <f t="shared" si="21"/>
        <v>0</v>
      </c>
      <c r="AA70" s="79">
        <f t="shared" si="60"/>
        <v>0</v>
      </c>
      <c r="AB70" s="220">
        <f t="shared" si="61"/>
        <v>0</v>
      </c>
      <c r="AC70" s="105">
        <f t="shared" si="45"/>
        <v>0</v>
      </c>
      <c r="AD70" s="79">
        <f t="shared" si="46"/>
        <v>0</v>
      </c>
      <c r="AE70" s="79">
        <f t="shared" si="47"/>
        <v>0</v>
      </c>
      <c r="AF70" s="79">
        <f t="shared" si="48"/>
        <v>0</v>
      </c>
      <c r="AG70" s="79">
        <f t="shared" si="49"/>
        <v>0</v>
      </c>
      <c r="AH70" s="79">
        <f t="shared" si="50"/>
        <v>0</v>
      </c>
      <c r="AI70" s="79">
        <f t="shared" si="51"/>
        <v>0</v>
      </c>
      <c r="AJ70" s="79">
        <f t="shared" si="52"/>
        <v>0</v>
      </c>
      <c r="AK70" s="79">
        <f t="shared" si="53"/>
        <v>0</v>
      </c>
      <c r="AL70" s="79">
        <f t="shared" si="54"/>
        <v>0</v>
      </c>
      <c r="AM70" s="79">
        <f t="shared" si="55"/>
        <v>0</v>
      </c>
      <c r="AN70" s="211">
        <f t="shared" si="62"/>
        <v>0</v>
      </c>
      <c r="AO70" s="216">
        <f t="shared" si="63"/>
        <v>0</v>
      </c>
    </row>
    <row r="71" spans="1:41" x14ac:dyDescent="0.3">
      <c r="A71" s="1" t="s">
        <v>123</v>
      </c>
      <c r="B71" t="s">
        <v>124</v>
      </c>
      <c r="C71" s="75">
        <f t="shared" si="41"/>
        <v>467642.30285714287</v>
      </c>
      <c r="D71" s="76">
        <f t="shared" si="42"/>
        <v>274051.81666666665</v>
      </c>
      <c r="E71" s="76">
        <f t="shared" si="43"/>
        <v>271530.87</v>
      </c>
      <c r="F71" s="76">
        <f t="shared" si="44"/>
        <v>0</v>
      </c>
      <c r="G71" s="76">
        <f t="shared" si="56"/>
        <v>0</v>
      </c>
      <c r="H71" s="103">
        <f t="shared" si="57"/>
        <v>-9.1987956778732879E-3</v>
      </c>
      <c r="I71" s="182">
        <v>280366.71000000002</v>
      </c>
      <c r="J71" s="182">
        <v>229227.9</v>
      </c>
      <c r="K71" s="182">
        <v>312560.83999999997</v>
      </c>
      <c r="L71" s="182">
        <v>298654.82</v>
      </c>
      <c r="M71" s="182">
        <v>250490.66999999998</v>
      </c>
      <c r="N71" s="182">
        <v>265447.12</v>
      </c>
      <c r="O71" s="182"/>
      <c r="P71" s="182"/>
      <c r="Q71" s="182"/>
      <c r="R71" s="182"/>
      <c r="S71" s="182"/>
      <c r="T71" s="213"/>
      <c r="U71" s="215">
        <f t="shared" si="58"/>
        <v>1636748.06</v>
      </c>
      <c r="V71" s="79"/>
      <c r="W71" s="78">
        <f t="shared" si="59"/>
        <v>1.1966798246159176</v>
      </c>
      <c r="X71" s="79">
        <f t="shared" si="19"/>
        <v>1.1957755072358374</v>
      </c>
      <c r="Y71" s="79">
        <f t="shared" si="20"/>
        <v>1.197593925823776</v>
      </c>
      <c r="Z71" s="79">
        <f t="shared" si="21"/>
        <v>0</v>
      </c>
      <c r="AA71" s="79">
        <f t="shared" si="60"/>
        <v>0</v>
      </c>
      <c r="AB71" s="220">
        <f t="shared" si="61"/>
        <v>1.520702319904594E-3</v>
      </c>
      <c r="AC71" s="105">
        <f t="shared" si="45"/>
        <v>1.22525045449778</v>
      </c>
      <c r="AD71" s="79">
        <f t="shared" si="46"/>
        <v>1.0007198892880997</v>
      </c>
      <c r="AE71" s="79">
        <f t="shared" si="47"/>
        <v>1.3609542677749571</v>
      </c>
      <c r="AF71" s="79">
        <f t="shared" si="48"/>
        <v>1.3051326961818985</v>
      </c>
      <c r="AG71" s="79">
        <f t="shared" si="49"/>
        <v>1.1077971925914132</v>
      </c>
      <c r="AH71" s="79">
        <f t="shared" si="50"/>
        <v>1.1784869741258368</v>
      </c>
      <c r="AI71" s="79">
        <f t="shared" si="51"/>
        <v>0</v>
      </c>
      <c r="AJ71" s="79">
        <f t="shared" si="52"/>
        <v>0</v>
      </c>
      <c r="AK71" s="79">
        <f t="shared" si="53"/>
        <v>0</v>
      </c>
      <c r="AL71" s="79">
        <f t="shared" si="54"/>
        <v>0</v>
      </c>
      <c r="AM71" s="79">
        <f t="shared" si="55"/>
        <v>0</v>
      </c>
      <c r="AN71" s="211">
        <f t="shared" si="62"/>
        <v>0</v>
      </c>
      <c r="AO71" s="216">
        <f t="shared" si="63"/>
        <v>7.1783414744599856</v>
      </c>
    </row>
    <row r="72" spans="1:41" x14ac:dyDescent="0.3">
      <c r="A72" s="1" t="s">
        <v>125</v>
      </c>
      <c r="B72" t="s">
        <v>126</v>
      </c>
      <c r="C72" s="75">
        <f t="shared" si="41"/>
        <v>956954.57142857159</v>
      </c>
      <c r="D72" s="76">
        <f t="shared" si="42"/>
        <v>582141.35000000009</v>
      </c>
      <c r="E72" s="76">
        <f t="shared" si="43"/>
        <v>534305.65</v>
      </c>
      <c r="F72" s="76">
        <f t="shared" si="44"/>
        <v>0</v>
      </c>
      <c r="G72" s="76">
        <f t="shared" si="56"/>
        <v>0</v>
      </c>
      <c r="H72" s="103">
        <f t="shared" si="57"/>
        <v>-8.2171967340921692E-2</v>
      </c>
      <c r="I72" s="182">
        <v>697271.51</v>
      </c>
      <c r="J72" s="182">
        <v>506232.63</v>
      </c>
      <c r="K72" s="182">
        <v>542919.91</v>
      </c>
      <c r="L72" s="182">
        <v>592184.28999999992</v>
      </c>
      <c r="M72" s="182">
        <v>525033.56000000006</v>
      </c>
      <c r="N72" s="182">
        <v>485699.1</v>
      </c>
      <c r="O72" s="182"/>
      <c r="P72" s="182"/>
      <c r="Q72" s="182"/>
      <c r="R72" s="182"/>
      <c r="S72" s="182"/>
      <c r="T72" s="213"/>
      <c r="U72" s="215">
        <f t="shared" si="58"/>
        <v>3349341.0000000005</v>
      </c>
      <c r="V72" s="79"/>
      <c r="W72" s="78">
        <f t="shared" si="59"/>
        <v>2.4488123116876666</v>
      </c>
      <c r="X72" s="79">
        <f t="shared" si="19"/>
        <v>2.5400684313868087</v>
      </c>
      <c r="Y72" s="79">
        <f t="shared" si="20"/>
        <v>2.3565688902087798</v>
      </c>
      <c r="Z72" s="79">
        <f t="shared" si="21"/>
        <v>0</v>
      </c>
      <c r="AA72" s="79">
        <f t="shared" si="60"/>
        <v>0</v>
      </c>
      <c r="AB72" s="220">
        <f t="shared" si="61"/>
        <v>-7.2241967543308708E-2</v>
      </c>
      <c r="AC72" s="105">
        <f t="shared" si="45"/>
        <v>3.0471957049959797</v>
      </c>
      <c r="AD72" s="79">
        <f t="shared" si="46"/>
        <v>2.2100148430781053</v>
      </c>
      <c r="AE72" s="79">
        <f t="shared" si="47"/>
        <v>2.3639850999072554</v>
      </c>
      <c r="AF72" s="79">
        <f t="shared" si="48"/>
        <v>2.5878674218091078</v>
      </c>
      <c r="AG72" s="79">
        <f t="shared" si="49"/>
        <v>2.3219655398114245</v>
      </c>
      <c r="AH72" s="79">
        <f t="shared" si="50"/>
        <v>2.1563242528102857</v>
      </c>
      <c r="AI72" s="79">
        <f t="shared" si="51"/>
        <v>0</v>
      </c>
      <c r="AJ72" s="79">
        <f t="shared" si="52"/>
        <v>0</v>
      </c>
      <c r="AK72" s="79">
        <f t="shared" si="53"/>
        <v>0</v>
      </c>
      <c r="AL72" s="79">
        <f t="shared" si="54"/>
        <v>0</v>
      </c>
      <c r="AM72" s="79">
        <f t="shared" si="55"/>
        <v>0</v>
      </c>
      <c r="AN72" s="211">
        <f t="shared" si="62"/>
        <v>0</v>
      </c>
      <c r="AO72" s="216">
        <f t="shared" si="63"/>
        <v>14.687352862412158</v>
      </c>
    </row>
    <row r="73" spans="1:41" x14ac:dyDescent="0.3">
      <c r="A73" s="1" t="s">
        <v>127</v>
      </c>
      <c r="B73" t="s">
        <v>128</v>
      </c>
      <c r="C73" s="75">
        <f t="shared" si="41"/>
        <v>1668724.4171428569</v>
      </c>
      <c r="D73" s="76">
        <f t="shared" si="42"/>
        <v>947846.16666666663</v>
      </c>
      <c r="E73" s="76">
        <f t="shared" si="43"/>
        <v>998998.98666666669</v>
      </c>
      <c r="F73" s="76">
        <f t="shared" si="44"/>
        <v>0</v>
      </c>
      <c r="G73" s="76">
        <f t="shared" si="56"/>
        <v>0</v>
      </c>
      <c r="H73" s="103">
        <f t="shared" si="57"/>
        <v>5.3967428258840246E-2</v>
      </c>
      <c r="I73" s="182">
        <v>993508.98</v>
      </c>
      <c r="J73" s="182">
        <v>637548.98</v>
      </c>
      <c r="K73" s="182">
        <v>1212480.54</v>
      </c>
      <c r="L73" s="182">
        <v>1087508.1499999999</v>
      </c>
      <c r="M73" s="182">
        <v>904197.54</v>
      </c>
      <c r="N73" s="182">
        <v>1005291.27</v>
      </c>
      <c r="O73" s="182"/>
      <c r="P73" s="182"/>
      <c r="Q73" s="182"/>
      <c r="R73" s="182"/>
      <c r="S73" s="182"/>
      <c r="T73" s="213"/>
      <c r="U73" s="215">
        <f t="shared" si="58"/>
        <v>5840535.459999999</v>
      </c>
      <c r="V73" s="79"/>
      <c r="W73" s="78">
        <f t="shared" si="59"/>
        <v>4.2702057333954304</v>
      </c>
      <c r="X73" s="79">
        <f t="shared" si="19"/>
        <v>4.1357552178023411</v>
      </c>
      <c r="Y73" s="79">
        <f t="shared" si="20"/>
        <v>4.4061108717992443</v>
      </c>
      <c r="Z73" s="79">
        <f t="shared" si="21"/>
        <v>0</v>
      </c>
      <c r="AA73" s="79">
        <f t="shared" si="60"/>
        <v>0</v>
      </c>
      <c r="AB73" s="220">
        <f t="shared" si="61"/>
        <v>6.5370322893666052E-2</v>
      </c>
      <c r="AC73" s="105">
        <f t="shared" si="45"/>
        <v>4.3418040939761564</v>
      </c>
      <c r="AD73" s="79">
        <f t="shared" si="46"/>
        <v>2.7832909723525843</v>
      </c>
      <c r="AE73" s="79">
        <f t="shared" si="47"/>
        <v>5.2793899757470735</v>
      </c>
      <c r="AF73" s="79">
        <f t="shared" si="48"/>
        <v>4.7524511539083427</v>
      </c>
      <c r="AG73" s="79">
        <f t="shared" si="49"/>
        <v>3.9988215783049408</v>
      </c>
      <c r="AH73" s="79">
        <f t="shared" si="50"/>
        <v>4.4631211930173498</v>
      </c>
      <c r="AI73" s="79">
        <f t="shared" si="51"/>
        <v>0</v>
      </c>
      <c r="AJ73" s="79">
        <f t="shared" si="52"/>
        <v>0</v>
      </c>
      <c r="AK73" s="79">
        <f t="shared" si="53"/>
        <v>0</v>
      </c>
      <c r="AL73" s="79">
        <f t="shared" si="54"/>
        <v>0</v>
      </c>
      <c r="AM73" s="79">
        <f t="shared" si="55"/>
        <v>0</v>
      </c>
      <c r="AN73" s="211">
        <f t="shared" si="62"/>
        <v>0</v>
      </c>
      <c r="AO73" s="216">
        <f t="shared" si="63"/>
        <v>25.618878967306451</v>
      </c>
    </row>
    <row r="74" spans="1:41" x14ac:dyDescent="0.3">
      <c r="A74" s="1" t="s">
        <v>129</v>
      </c>
      <c r="B74" t="s">
        <v>130</v>
      </c>
      <c r="C74" s="75">
        <f t="shared" si="41"/>
        <v>0</v>
      </c>
      <c r="D74" s="76">
        <f t="shared" si="42"/>
        <v>0</v>
      </c>
      <c r="E74" s="76">
        <f t="shared" si="43"/>
        <v>0</v>
      </c>
      <c r="F74" s="76">
        <f t="shared" si="44"/>
        <v>0</v>
      </c>
      <c r="G74" s="76">
        <f t="shared" si="56"/>
        <v>0</v>
      </c>
      <c r="H74" s="103">
        <f t="shared" si="57"/>
        <v>0</v>
      </c>
      <c r="I74" s="182">
        <v>0</v>
      </c>
      <c r="J74" s="182">
        <v>0</v>
      </c>
      <c r="K74" s="182">
        <v>0</v>
      </c>
      <c r="L74" s="182">
        <v>0</v>
      </c>
      <c r="M74" s="182">
        <v>0</v>
      </c>
      <c r="N74" s="182">
        <v>0</v>
      </c>
      <c r="O74" s="182"/>
      <c r="P74" s="182"/>
      <c r="Q74" s="182"/>
      <c r="R74" s="182"/>
      <c r="S74" s="182"/>
      <c r="T74" s="213"/>
      <c r="U74" s="215">
        <f t="shared" si="58"/>
        <v>0</v>
      </c>
      <c r="V74" s="79"/>
      <c r="W74" s="78">
        <f t="shared" si="59"/>
        <v>0</v>
      </c>
      <c r="X74" s="79">
        <f t="shared" si="19"/>
        <v>0</v>
      </c>
      <c r="Y74" s="79">
        <f t="shared" si="20"/>
        <v>0</v>
      </c>
      <c r="Z74" s="79">
        <f t="shared" si="21"/>
        <v>0</v>
      </c>
      <c r="AA74" s="79">
        <f t="shared" si="60"/>
        <v>0</v>
      </c>
      <c r="AB74" s="220">
        <f t="shared" si="61"/>
        <v>0</v>
      </c>
      <c r="AC74" s="105">
        <f t="shared" si="45"/>
        <v>0</v>
      </c>
      <c r="AD74" s="79">
        <f t="shared" si="46"/>
        <v>0</v>
      </c>
      <c r="AE74" s="79">
        <f t="shared" si="47"/>
        <v>0</v>
      </c>
      <c r="AF74" s="79">
        <f t="shared" si="48"/>
        <v>0</v>
      </c>
      <c r="AG74" s="79">
        <f t="shared" si="49"/>
        <v>0</v>
      </c>
      <c r="AH74" s="79">
        <f t="shared" si="50"/>
        <v>0</v>
      </c>
      <c r="AI74" s="79">
        <f t="shared" si="51"/>
        <v>0</v>
      </c>
      <c r="AJ74" s="79">
        <f t="shared" si="52"/>
        <v>0</v>
      </c>
      <c r="AK74" s="79">
        <f t="shared" si="53"/>
        <v>0</v>
      </c>
      <c r="AL74" s="79">
        <f t="shared" si="54"/>
        <v>0</v>
      </c>
      <c r="AM74" s="79">
        <f t="shared" si="55"/>
        <v>0</v>
      </c>
      <c r="AN74" s="211">
        <f t="shared" si="62"/>
        <v>0</v>
      </c>
      <c r="AO74" s="216">
        <f t="shared" si="63"/>
        <v>0</v>
      </c>
    </row>
    <row r="75" spans="1:41" x14ac:dyDescent="0.3">
      <c r="A75" s="1" t="s">
        <v>131</v>
      </c>
      <c r="B75" t="s">
        <v>132</v>
      </c>
      <c r="C75" s="75">
        <f t="shared" si="41"/>
        <v>656774.19999999995</v>
      </c>
      <c r="D75" s="76">
        <f t="shared" si="42"/>
        <v>401789.19333333336</v>
      </c>
      <c r="E75" s="76">
        <f t="shared" si="43"/>
        <v>364447.37333333329</v>
      </c>
      <c r="F75" s="76">
        <f t="shared" si="44"/>
        <v>0</v>
      </c>
      <c r="G75" s="76">
        <f t="shared" si="56"/>
        <v>0</v>
      </c>
      <c r="H75" s="103">
        <f t="shared" si="57"/>
        <v>-9.2938836134949132E-2</v>
      </c>
      <c r="I75" s="182">
        <v>413123.52</v>
      </c>
      <c r="J75" s="182">
        <v>342411.25</v>
      </c>
      <c r="K75" s="182">
        <v>449832.81</v>
      </c>
      <c r="L75" s="182">
        <v>388620.38999999996</v>
      </c>
      <c r="M75" s="182">
        <v>330519.69</v>
      </c>
      <c r="N75" s="182">
        <v>374202.04</v>
      </c>
      <c r="O75" s="182"/>
      <c r="P75" s="182"/>
      <c r="Q75" s="182"/>
      <c r="R75" s="182"/>
      <c r="S75" s="182"/>
      <c r="T75" s="213"/>
      <c r="U75" s="215">
        <f t="shared" si="58"/>
        <v>2298709.6999999997</v>
      </c>
      <c r="V75" s="79"/>
      <c r="W75" s="78">
        <f t="shared" si="59"/>
        <v>1.6806615433769987</v>
      </c>
      <c r="X75" s="79">
        <f t="shared" si="19"/>
        <v>1.7531344338593557</v>
      </c>
      <c r="Y75" s="79">
        <f t="shared" si="20"/>
        <v>1.6074045672465525</v>
      </c>
      <c r="Z75" s="79">
        <f t="shared" si="21"/>
        <v>0</v>
      </c>
      <c r="AA75" s="79">
        <f t="shared" si="60"/>
        <v>0</v>
      </c>
      <c r="AB75" s="220">
        <f t="shared" si="61"/>
        <v>-8.3125323305636697E-2</v>
      </c>
      <c r="AC75" s="105">
        <f t="shared" si="45"/>
        <v>1.8054204104464568</v>
      </c>
      <c r="AD75" s="79">
        <f t="shared" si="46"/>
        <v>1.4948343905388475</v>
      </c>
      <c r="AE75" s="79">
        <f t="shared" si="47"/>
        <v>1.9586646956627753</v>
      </c>
      <c r="AF75" s="79">
        <f t="shared" si="48"/>
        <v>1.6982855906760883</v>
      </c>
      <c r="AG75" s="79">
        <f t="shared" si="49"/>
        <v>1.4617262378602134</v>
      </c>
      <c r="AH75" s="79">
        <f t="shared" si="50"/>
        <v>1.6613185700839976</v>
      </c>
      <c r="AI75" s="79">
        <f t="shared" si="51"/>
        <v>0</v>
      </c>
      <c r="AJ75" s="79">
        <f t="shared" si="52"/>
        <v>0</v>
      </c>
      <c r="AK75" s="79">
        <f t="shared" si="53"/>
        <v>0</v>
      </c>
      <c r="AL75" s="79">
        <f t="shared" si="54"/>
        <v>0</v>
      </c>
      <c r="AM75" s="79">
        <f t="shared" si="55"/>
        <v>0</v>
      </c>
      <c r="AN75" s="211">
        <f t="shared" si="62"/>
        <v>0</v>
      </c>
      <c r="AO75" s="216">
        <f t="shared" si="63"/>
        <v>10.080249895268379</v>
      </c>
    </row>
    <row r="76" spans="1:41" x14ac:dyDescent="0.3">
      <c r="A76" s="1" t="s">
        <v>133</v>
      </c>
      <c r="B76" t="s">
        <v>134</v>
      </c>
      <c r="C76" s="75">
        <f t="shared" si="41"/>
        <v>117594.76285714285</v>
      </c>
      <c r="D76" s="76">
        <f t="shared" si="42"/>
        <v>79916.55</v>
      </c>
      <c r="E76" s="76">
        <f t="shared" si="43"/>
        <v>57277.34</v>
      </c>
      <c r="F76" s="76">
        <f t="shared" si="44"/>
        <v>0</v>
      </c>
      <c r="G76" s="76">
        <f t="shared" si="56"/>
        <v>0</v>
      </c>
      <c r="H76" s="103">
        <f t="shared" si="57"/>
        <v>-0.28328562731999823</v>
      </c>
      <c r="I76" s="182">
        <v>117865.09</v>
      </c>
      <c r="J76" s="182">
        <v>49117.13</v>
      </c>
      <c r="K76" s="182">
        <v>72767.429999999993</v>
      </c>
      <c r="L76" s="182">
        <v>85971.7</v>
      </c>
      <c r="M76" s="182">
        <v>44329.26</v>
      </c>
      <c r="N76" s="182">
        <v>41531.06</v>
      </c>
      <c r="O76" s="182"/>
      <c r="P76" s="182"/>
      <c r="Q76" s="182"/>
      <c r="R76" s="182"/>
      <c r="S76" s="182"/>
      <c r="T76" s="213"/>
      <c r="U76" s="215">
        <f t="shared" si="58"/>
        <v>411581.67</v>
      </c>
      <c r="V76" s="79"/>
      <c r="W76" s="78">
        <f t="shared" si="59"/>
        <v>0.30092076643165622</v>
      </c>
      <c r="X76" s="79">
        <f t="shared" si="19"/>
        <v>0.34870140353428841</v>
      </c>
      <c r="Y76" s="79">
        <f t="shared" si="20"/>
        <v>0.25262318966290348</v>
      </c>
      <c r="Z76" s="79">
        <f t="shared" si="21"/>
        <v>0</v>
      </c>
      <c r="AA76" s="79">
        <f t="shared" si="60"/>
        <v>0</v>
      </c>
      <c r="AB76" s="220">
        <f t="shared" si="61"/>
        <v>-0.27553148022226814</v>
      </c>
      <c r="AC76" s="105">
        <f t="shared" ref="AC76:AC85" si="64">IFERROR(I76/I$14,0)</f>
        <v>0.51509059364402332</v>
      </c>
      <c r="AD76" s="79">
        <f t="shared" ref="AD76:AD85" si="65">IFERROR(J76/J$14,0)</f>
        <v>0.21442629320317991</v>
      </c>
      <c r="AE76" s="79">
        <f t="shared" ref="AE76:AE85" si="66">IFERROR(K76/K$14,0)</f>
        <v>0.31684437632531143</v>
      </c>
      <c r="AF76" s="79">
        <f t="shared" ref="AF76:AF85" si="67">IFERROR(L76/L$14,0)</f>
        <v>0.37569953371702258</v>
      </c>
      <c r="AG76" s="79">
        <f t="shared" ref="AG76:AG85" si="68">IFERROR(M76/M$14,0)</f>
        <v>0.19604654248261955</v>
      </c>
      <c r="AH76" s="79">
        <f t="shared" ref="AH76:AH85" si="69">IFERROR(N76/N$14,0)</f>
        <v>0.18438253627177636</v>
      </c>
      <c r="AI76" s="79">
        <f t="shared" ref="AI76:AI85" si="70">IFERROR(O76/O$14,0)</f>
        <v>0</v>
      </c>
      <c r="AJ76" s="79">
        <f t="shared" ref="AJ76:AJ85" si="71">IFERROR(P76/P$14,0)</f>
        <v>0</v>
      </c>
      <c r="AK76" s="79">
        <f t="shared" ref="AK76:AK85" si="72">IFERROR(Q76/Q$14,0)</f>
        <v>0</v>
      </c>
      <c r="AL76" s="79">
        <f t="shared" ref="AL76:AL85" si="73">IFERROR(R76/R$14,0)</f>
        <v>0</v>
      </c>
      <c r="AM76" s="79">
        <f t="shared" ref="AM76:AM85" si="74">IFERROR(S76/S$14,0)</f>
        <v>0</v>
      </c>
      <c r="AN76" s="211">
        <f t="shared" si="62"/>
        <v>0</v>
      </c>
      <c r="AO76" s="216">
        <f t="shared" si="63"/>
        <v>1.8024898756439331</v>
      </c>
    </row>
    <row r="77" spans="1:41" x14ac:dyDescent="0.3">
      <c r="A77" s="1" t="s">
        <v>135</v>
      </c>
      <c r="B77" t="s">
        <v>136</v>
      </c>
      <c r="C77" s="75">
        <f t="shared" si="41"/>
        <v>0</v>
      </c>
      <c r="D77" s="76">
        <f t="shared" si="42"/>
        <v>0</v>
      </c>
      <c r="E77" s="76">
        <f t="shared" si="43"/>
        <v>0</v>
      </c>
      <c r="F77" s="76">
        <f t="shared" si="44"/>
        <v>0</v>
      </c>
      <c r="G77" s="76">
        <f t="shared" si="56"/>
        <v>0</v>
      </c>
      <c r="H77" s="103">
        <f t="shared" si="57"/>
        <v>0</v>
      </c>
      <c r="I77" s="182">
        <v>0</v>
      </c>
      <c r="J77" s="182">
        <v>0</v>
      </c>
      <c r="K77" s="182">
        <v>0</v>
      </c>
      <c r="L77" s="182">
        <v>0</v>
      </c>
      <c r="M77" s="182">
        <v>0</v>
      </c>
      <c r="N77" s="182">
        <v>0</v>
      </c>
      <c r="O77" s="182"/>
      <c r="P77" s="182"/>
      <c r="Q77" s="182"/>
      <c r="R77" s="182"/>
      <c r="S77" s="182"/>
      <c r="T77" s="213"/>
      <c r="U77" s="215">
        <f t="shared" si="58"/>
        <v>0</v>
      </c>
      <c r="V77" s="79"/>
      <c r="W77" s="78">
        <f t="shared" si="59"/>
        <v>0</v>
      </c>
      <c r="X77" s="79">
        <f t="shared" si="19"/>
        <v>0</v>
      </c>
      <c r="Y77" s="79">
        <f t="shared" si="20"/>
        <v>0</v>
      </c>
      <c r="Z77" s="79">
        <f t="shared" si="21"/>
        <v>0</v>
      </c>
      <c r="AA77" s="79">
        <f t="shared" si="60"/>
        <v>0</v>
      </c>
      <c r="AB77" s="220">
        <f t="shared" si="61"/>
        <v>0</v>
      </c>
      <c r="AC77" s="105">
        <f t="shared" si="64"/>
        <v>0</v>
      </c>
      <c r="AD77" s="79">
        <f t="shared" si="65"/>
        <v>0</v>
      </c>
      <c r="AE77" s="79">
        <f t="shared" si="66"/>
        <v>0</v>
      </c>
      <c r="AF77" s="79">
        <f t="shared" si="67"/>
        <v>0</v>
      </c>
      <c r="AG77" s="79">
        <f t="shared" si="68"/>
        <v>0</v>
      </c>
      <c r="AH77" s="79">
        <f t="shared" si="69"/>
        <v>0</v>
      </c>
      <c r="AI77" s="79">
        <f t="shared" si="70"/>
        <v>0</v>
      </c>
      <c r="AJ77" s="79">
        <f t="shared" si="71"/>
        <v>0</v>
      </c>
      <c r="AK77" s="79">
        <f t="shared" si="72"/>
        <v>0</v>
      </c>
      <c r="AL77" s="79">
        <f t="shared" si="73"/>
        <v>0</v>
      </c>
      <c r="AM77" s="79">
        <f t="shared" si="74"/>
        <v>0</v>
      </c>
      <c r="AN77" s="211">
        <f t="shared" si="62"/>
        <v>0</v>
      </c>
      <c r="AO77" s="216">
        <f t="shared" si="63"/>
        <v>0</v>
      </c>
    </row>
    <row r="78" spans="1:41" x14ac:dyDescent="0.3">
      <c r="A78" s="1" t="s">
        <v>137</v>
      </c>
      <c r="B78" t="s">
        <v>138</v>
      </c>
      <c r="C78" s="75">
        <f t="shared" si="41"/>
        <v>0</v>
      </c>
      <c r="D78" s="76">
        <f t="shared" si="42"/>
        <v>0</v>
      </c>
      <c r="E78" s="76">
        <f t="shared" si="43"/>
        <v>0</v>
      </c>
      <c r="F78" s="76">
        <f t="shared" si="44"/>
        <v>0</v>
      </c>
      <c r="G78" s="76">
        <f t="shared" si="56"/>
        <v>0</v>
      </c>
      <c r="H78" s="103">
        <f t="shared" si="57"/>
        <v>0</v>
      </c>
      <c r="I78" s="182">
        <v>0</v>
      </c>
      <c r="J78" s="182">
        <v>0</v>
      </c>
      <c r="K78" s="182">
        <v>0</v>
      </c>
      <c r="L78" s="182">
        <v>0</v>
      </c>
      <c r="M78" s="182">
        <v>0</v>
      </c>
      <c r="N78" s="182">
        <v>0</v>
      </c>
      <c r="O78" s="182"/>
      <c r="P78" s="182"/>
      <c r="Q78" s="182"/>
      <c r="R78" s="182"/>
      <c r="S78" s="182"/>
      <c r="T78" s="213"/>
      <c r="U78" s="215">
        <f t="shared" si="58"/>
        <v>0</v>
      </c>
      <c r="V78" s="79"/>
      <c r="W78" s="78">
        <f t="shared" si="59"/>
        <v>0</v>
      </c>
      <c r="X78" s="79">
        <f t="shared" si="19"/>
        <v>0</v>
      </c>
      <c r="Y78" s="79">
        <f t="shared" si="20"/>
        <v>0</v>
      </c>
      <c r="Z78" s="79">
        <f t="shared" si="21"/>
        <v>0</v>
      </c>
      <c r="AA78" s="79">
        <f t="shared" si="60"/>
        <v>0</v>
      </c>
      <c r="AB78" s="220">
        <f t="shared" si="61"/>
        <v>0</v>
      </c>
      <c r="AC78" s="105">
        <f t="shared" si="64"/>
        <v>0</v>
      </c>
      <c r="AD78" s="79">
        <f t="shared" si="65"/>
        <v>0</v>
      </c>
      <c r="AE78" s="79">
        <f t="shared" si="66"/>
        <v>0</v>
      </c>
      <c r="AF78" s="79">
        <f t="shared" si="67"/>
        <v>0</v>
      </c>
      <c r="AG78" s="79">
        <f t="shared" si="68"/>
        <v>0</v>
      </c>
      <c r="AH78" s="79">
        <f t="shared" si="69"/>
        <v>0</v>
      </c>
      <c r="AI78" s="79">
        <f t="shared" si="70"/>
        <v>0</v>
      </c>
      <c r="AJ78" s="79">
        <f t="shared" si="71"/>
        <v>0</v>
      </c>
      <c r="AK78" s="79">
        <f t="shared" si="72"/>
        <v>0</v>
      </c>
      <c r="AL78" s="79">
        <f t="shared" si="73"/>
        <v>0</v>
      </c>
      <c r="AM78" s="79">
        <f t="shared" si="74"/>
        <v>0</v>
      </c>
      <c r="AN78" s="211">
        <f t="shared" si="62"/>
        <v>0</v>
      </c>
      <c r="AO78" s="216">
        <f t="shared" si="63"/>
        <v>0</v>
      </c>
    </row>
    <row r="79" spans="1:41" x14ac:dyDescent="0.3">
      <c r="A79" s="1" t="s">
        <v>139</v>
      </c>
      <c r="B79" t="s">
        <v>140</v>
      </c>
      <c r="C79" s="75">
        <f t="shared" si="41"/>
        <v>44420.437142857139</v>
      </c>
      <c r="D79" s="76">
        <f t="shared" si="42"/>
        <v>48733.763333333336</v>
      </c>
      <c r="E79" s="76">
        <f t="shared" si="43"/>
        <v>3090.08</v>
      </c>
      <c r="F79" s="76">
        <f t="shared" si="44"/>
        <v>0</v>
      </c>
      <c r="G79" s="76">
        <f t="shared" si="56"/>
        <v>0</v>
      </c>
      <c r="H79" s="103">
        <f t="shared" si="57"/>
        <v>-0.93659262514031161</v>
      </c>
      <c r="I79" s="182">
        <v>64995.929999999993</v>
      </c>
      <c r="J79" s="182">
        <v>45385.41</v>
      </c>
      <c r="K79" s="182">
        <v>35819.950000000004</v>
      </c>
      <c r="L79" s="182">
        <v>7833.49</v>
      </c>
      <c r="M79" s="182">
        <v>1617.4199999999998</v>
      </c>
      <c r="N79" s="182">
        <v>-180.67000000000002</v>
      </c>
      <c r="O79" s="182"/>
      <c r="P79" s="182"/>
      <c r="Q79" s="182"/>
      <c r="R79" s="182"/>
      <c r="S79" s="182"/>
      <c r="T79" s="213"/>
      <c r="U79" s="215">
        <f t="shared" si="58"/>
        <v>155471.53</v>
      </c>
      <c r="V79" s="79"/>
      <c r="W79" s="78">
        <f t="shared" si="59"/>
        <v>0.11367030015185622</v>
      </c>
      <c r="X79" s="79">
        <f t="shared" si="19"/>
        <v>0.21264095702130753</v>
      </c>
      <c r="Y79" s="79">
        <f t="shared" si="20"/>
        <v>1.3628877771096648E-2</v>
      </c>
      <c r="Z79" s="79">
        <f t="shared" si="21"/>
        <v>0</v>
      </c>
      <c r="AA79" s="79">
        <f t="shared" si="60"/>
        <v>0</v>
      </c>
      <c r="AB79" s="220">
        <f t="shared" si="61"/>
        <v>-0.93590661948661669</v>
      </c>
      <c r="AC79" s="105">
        <f t="shared" si="64"/>
        <v>0.28404332587490821</v>
      </c>
      <c r="AD79" s="79">
        <f t="shared" si="65"/>
        <v>0.19813505454831204</v>
      </c>
      <c r="AE79" s="79">
        <f t="shared" si="66"/>
        <v>0.15596743924794157</v>
      </c>
      <c r="AF79" s="79">
        <f t="shared" si="67"/>
        <v>3.4232643304447384E-2</v>
      </c>
      <c r="AG79" s="79">
        <f t="shared" si="68"/>
        <v>7.1530541845778268E-3</v>
      </c>
      <c r="AH79" s="79">
        <f t="shared" si="69"/>
        <v>-8.0210793628243161E-4</v>
      </c>
      <c r="AI79" s="79">
        <f t="shared" si="70"/>
        <v>0</v>
      </c>
      <c r="AJ79" s="79">
        <f t="shared" si="71"/>
        <v>0</v>
      </c>
      <c r="AK79" s="79">
        <f t="shared" si="72"/>
        <v>0</v>
      </c>
      <c r="AL79" s="79">
        <f t="shared" si="73"/>
        <v>0</v>
      </c>
      <c r="AM79" s="79">
        <f t="shared" si="74"/>
        <v>0</v>
      </c>
      <c r="AN79" s="211">
        <f t="shared" si="62"/>
        <v>0</v>
      </c>
      <c r="AO79" s="216">
        <f t="shared" si="63"/>
        <v>0.67872940922390457</v>
      </c>
    </row>
    <row r="80" spans="1:41" x14ac:dyDescent="0.3">
      <c r="A80" s="1" t="s">
        <v>141</v>
      </c>
      <c r="B80" t="s">
        <v>142</v>
      </c>
      <c r="C80" s="75">
        <f t="shared" si="41"/>
        <v>0</v>
      </c>
      <c r="D80" s="76">
        <f t="shared" si="42"/>
        <v>0</v>
      </c>
      <c r="E80" s="76">
        <f t="shared" si="43"/>
        <v>0</v>
      </c>
      <c r="F80" s="76">
        <f t="shared" si="44"/>
        <v>0</v>
      </c>
      <c r="G80" s="76">
        <f t="shared" si="56"/>
        <v>0</v>
      </c>
      <c r="H80" s="103">
        <f t="shared" si="57"/>
        <v>0</v>
      </c>
      <c r="I80" s="182">
        <v>0</v>
      </c>
      <c r="J80" s="182">
        <v>0</v>
      </c>
      <c r="K80" s="182">
        <v>0</v>
      </c>
      <c r="L80" s="182">
        <v>0</v>
      </c>
      <c r="M80" s="182">
        <v>0</v>
      </c>
      <c r="N80" s="182">
        <v>0</v>
      </c>
      <c r="O80" s="182"/>
      <c r="P80" s="182"/>
      <c r="Q80" s="182"/>
      <c r="R80" s="182"/>
      <c r="S80" s="182"/>
      <c r="T80" s="213"/>
      <c r="U80" s="215">
        <f t="shared" si="58"/>
        <v>0</v>
      </c>
      <c r="V80" s="79"/>
      <c r="W80" s="78">
        <f t="shared" si="59"/>
        <v>0</v>
      </c>
      <c r="X80" s="79">
        <f t="shared" si="19"/>
        <v>0</v>
      </c>
      <c r="Y80" s="79">
        <f t="shared" si="20"/>
        <v>0</v>
      </c>
      <c r="Z80" s="79">
        <f t="shared" si="21"/>
        <v>0</v>
      </c>
      <c r="AA80" s="79">
        <f t="shared" si="60"/>
        <v>0</v>
      </c>
      <c r="AB80" s="220">
        <f t="shared" si="61"/>
        <v>0</v>
      </c>
      <c r="AC80" s="105">
        <f t="shared" si="64"/>
        <v>0</v>
      </c>
      <c r="AD80" s="79">
        <f t="shared" si="65"/>
        <v>0</v>
      </c>
      <c r="AE80" s="79">
        <f t="shared" si="66"/>
        <v>0</v>
      </c>
      <c r="AF80" s="79">
        <f t="shared" si="67"/>
        <v>0</v>
      </c>
      <c r="AG80" s="79">
        <f t="shared" si="68"/>
        <v>0</v>
      </c>
      <c r="AH80" s="79">
        <f t="shared" si="69"/>
        <v>0</v>
      </c>
      <c r="AI80" s="79">
        <f t="shared" si="70"/>
        <v>0</v>
      </c>
      <c r="AJ80" s="79">
        <f t="shared" si="71"/>
        <v>0</v>
      </c>
      <c r="AK80" s="79">
        <f t="shared" si="72"/>
        <v>0</v>
      </c>
      <c r="AL80" s="79">
        <f t="shared" si="73"/>
        <v>0</v>
      </c>
      <c r="AM80" s="79">
        <f t="shared" si="74"/>
        <v>0</v>
      </c>
      <c r="AN80" s="211">
        <f t="shared" si="62"/>
        <v>0</v>
      </c>
      <c r="AO80" s="216">
        <f t="shared" si="63"/>
        <v>0</v>
      </c>
    </row>
    <row r="81" spans="1:41" x14ac:dyDescent="0.3">
      <c r="A81" s="1" t="s">
        <v>143</v>
      </c>
      <c r="B81" t="s">
        <v>144</v>
      </c>
      <c r="C81" s="75">
        <f t="shared" si="41"/>
        <v>0</v>
      </c>
      <c r="D81" s="76">
        <f t="shared" si="42"/>
        <v>0</v>
      </c>
      <c r="E81" s="76">
        <f t="shared" si="43"/>
        <v>0</v>
      </c>
      <c r="F81" s="76">
        <f t="shared" si="44"/>
        <v>0</v>
      </c>
      <c r="G81" s="76">
        <f t="shared" si="56"/>
        <v>0</v>
      </c>
      <c r="H81" s="103">
        <f t="shared" si="57"/>
        <v>0</v>
      </c>
      <c r="I81" s="182">
        <v>0</v>
      </c>
      <c r="J81" s="182">
        <v>0</v>
      </c>
      <c r="K81" s="182">
        <v>0</v>
      </c>
      <c r="L81" s="182">
        <v>0</v>
      </c>
      <c r="M81" s="182">
        <v>0</v>
      </c>
      <c r="N81" s="182">
        <v>0</v>
      </c>
      <c r="O81" s="182"/>
      <c r="P81" s="182"/>
      <c r="Q81" s="182"/>
      <c r="R81" s="182"/>
      <c r="S81" s="182"/>
      <c r="T81" s="213"/>
      <c r="U81" s="215">
        <f t="shared" si="58"/>
        <v>0</v>
      </c>
      <c r="V81" s="79"/>
      <c r="W81" s="78">
        <f t="shared" si="59"/>
        <v>0</v>
      </c>
      <c r="X81" s="79">
        <f t="shared" si="19"/>
        <v>0</v>
      </c>
      <c r="Y81" s="79">
        <f t="shared" si="20"/>
        <v>0</v>
      </c>
      <c r="Z81" s="79">
        <f t="shared" si="21"/>
        <v>0</v>
      </c>
      <c r="AA81" s="79">
        <f t="shared" si="60"/>
        <v>0</v>
      </c>
      <c r="AB81" s="220">
        <f t="shared" si="61"/>
        <v>0</v>
      </c>
      <c r="AC81" s="105">
        <f t="shared" si="64"/>
        <v>0</v>
      </c>
      <c r="AD81" s="79">
        <f t="shared" si="65"/>
        <v>0</v>
      </c>
      <c r="AE81" s="79">
        <f t="shared" si="66"/>
        <v>0</v>
      </c>
      <c r="AF81" s="79">
        <f t="shared" si="67"/>
        <v>0</v>
      </c>
      <c r="AG81" s="79">
        <f t="shared" si="68"/>
        <v>0</v>
      </c>
      <c r="AH81" s="79">
        <f t="shared" si="69"/>
        <v>0</v>
      </c>
      <c r="AI81" s="79">
        <f t="shared" si="70"/>
        <v>0</v>
      </c>
      <c r="AJ81" s="79">
        <f t="shared" si="71"/>
        <v>0</v>
      </c>
      <c r="AK81" s="79">
        <f t="shared" si="72"/>
        <v>0</v>
      </c>
      <c r="AL81" s="79">
        <f t="shared" si="73"/>
        <v>0</v>
      </c>
      <c r="AM81" s="79">
        <f t="shared" si="74"/>
        <v>0</v>
      </c>
      <c r="AN81" s="211">
        <f t="shared" si="62"/>
        <v>0</v>
      </c>
      <c r="AO81" s="216">
        <f t="shared" si="63"/>
        <v>0</v>
      </c>
    </row>
    <row r="82" spans="1:41" x14ac:dyDescent="0.3">
      <c r="A82" s="1" t="s">
        <v>145</v>
      </c>
      <c r="B82" t="s">
        <v>146</v>
      </c>
      <c r="C82" s="75">
        <f t="shared" si="41"/>
        <v>136716.5</v>
      </c>
      <c r="D82" s="76">
        <f t="shared" si="42"/>
        <v>80601.760000000009</v>
      </c>
      <c r="E82" s="76">
        <f t="shared" si="43"/>
        <v>78900.823333333319</v>
      </c>
      <c r="F82" s="76">
        <f t="shared" si="44"/>
        <v>0</v>
      </c>
      <c r="G82" s="76">
        <f t="shared" si="56"/>
        <v>0</v>
      </c>
      <c r="H82" s="103">
        <f t="shared" si="57"/>
        <v>-2.1102971779607418E-2</v>
      </c>
      <c r="I82" s="182">
        <v>82263.94</v>
      </c>
      <c r="J82" s="182">
        <v>66671.259999999995</v>
      </c>
      <c r="K82" s="182">
        <v>92870.080000000002</v>
      </c>
      <c r="L82" s="182">
        <v>92568.079999999987</v>
      </c>
      <c r="M82" s="182">
        <v>71279.08</v>
      </c>
      <c r="N82" s="182">
        <v>72855.31</v>
      </c>
      <c r="O82" s="182"/>
      <c r="P82" s="182"/>
      <c r="Q82" s="182"/>
      <c r="R82" s="182"/>
      <c r="S82" s="182"/>
      <c r="T82" s="213"/>
      <c r="U82" s="215">
        <f t="shared" si="58"/>
        <v>478507.75</v>
      </c>
      <c r="V82" s="79"/>
      <c r="W82" s="78">
        <f t="shared" si="59"/>
        <v>0.34985260367277138</v>
      </c>
      <c r="X82" s="79">
        <f t="shared" ref="X82:X85" si="75">IFERROR(AVERAGE($I82:$K82)/X$14,"")</f>
        <v>0.35169119336775512</v>
      </c>
      <c r="Y82" s="79">
        <f t="shared" ref="Y82:Y85" si="76">IFERROR(AVERAGE($L82:$N82)/Y$14,0)</f>
        <v>0.34799412223919451</v>
      </c>
      <c r="Z82" s="79">
        <f t="shared" ref="Z82:Z85" si="77">IFERROR(AVERAGE($O82:$Q82)/Z$14,0)</f>
        <v>0</v>
      </c>
      <c r="AA82" s="79">
        <f t="shared" si="60"/>
        <v>0</v>
      </c>
      <c r="AB82" s="220">
        <f t="shared" si="61"/>
        <v>-1.0512265300583355E-2</v>
      </c>
      <c r="AC82" s="105">
        <f t="shared" si="64"/>
        <v>0.35950748173268537</v>
      </c>
      <c r="AD82" s="79">
        <f t="shared" si="65"/>
        <v>0.29106079986728539</v>
      </c>
      <c r="AE82" s="79">
        <f t="shared" si="66"/>
        <v>0.40437545447024553</v>
      </c>
      <c r="AF82" s="79">
        <f t="shared" si="67"/>
        <v>0.40452596020644049</v>
      </c>
      <c r="AG82" s="79">
        <f t="shared" si="68"/>
        <v>0.31523235861239363</v>
      </c>
      <c r="AH82" s="79">
        <f t="shared" si="69"/>
        <v>0.32345061355685389</v>
      </c>
      <c r="AI82" s="79">
        <f t="shared" si="70"/>
        <v>0</v>
      </c>
      <c r="AJ82" s="79">
        <f t="shared" si="71"/>
        <v>0</v>
      </c>
      <c r="AK82" s="79">
        <f t="shared" si="72"/>
        <v>0</v>
      </c>
      <c r="AL82" s="79">
        <f t="shared" si="73"/>
        <v>0</v>
      </c>
      <c r="AM82" s="79">
        <f t="shared" si="74"/>
        <v>0</v>
      </c>
      <c r="AN82" s="211">
        <f t="shared" si="62"/>
        <v>0</v>
      </c>
      <c r="AO82" s="216">
        <f t="shared" si="63"/>
        <v>2.0981526684459042</v>
      </c>
    </row>
    <row r="83" spans="1:41" x14ac:dyDescent="0.3">
      <c r="A83" s="1" t="s">
        <v>147</v>
      </c>
      <c r="B83" t="s">
        <v>148</v>
      </c>
      <c r="C83" s="75">
        <f t="shared" si="41"/>
        <v>0</v>
      </c>
      <c r="D83" s="76">
        <f t="shared" si="42"/>
        <v>0</v>
      </c>
      <c r="E83" s="76">
        <f t="shared" si="43"/>
        <v>0</v>
      </c>
      <c r="F83" s="76">
        <f t="shared" si="44"/>
        <v>0</v>
      </c>
      <c r="G83" s="76">
        <f t="shared" si="56"/>
        <v>0</v>
      </c>
      <c r="H83" s="103">
        <f t="shared" si="57"/>
        <v>0</v>
      </c>
      <c r="I83" s="182">
        <v>0</v>
      </c>
      <c r="J83" s="182">
        <v>0</v>
      </c>
      <c r="K83" s="182">
        <v>0</v>
      </c>
      <c r="L83" s="182">
        <v>0</v>
      </c>
      <c r="M83" s="182">
        <v>0</v>
      </c>
      <c r="N83" s="182">
        <v>0</v>
      </c>
      <c r="O83" s="182"/>
      <c r="P83" s="182"/>
      <c r="Q83" s="182"/>
      <c r="R83" s="182"/>
      <c r="S83" s="182"/>
      <c r="T83" s="213"/>
      <c r="U83" s="215">
        <f t="shared" si="58"/>
        <v>0</v>
      </c>
      <c r="V83" s="79"/>
      <c r="W83" s="78">
        <f t="shared" si="59"/>
        <v>0</v>
      </c>
      <c r="X83" s="79">
        <f t="shared" si="75"/>
        <v>0</v>
      </c>
      <c r="Y83" s="79">
        <f t="shared" si="76"/>
        <v>0</v>
      </c>
      <c r="Z83" s="79">
        <f t="shared" si="77"/>
        <v>0</v>
      </c>
      <c r="AA83" s="79">
        <f t="shared" si="60"/>
        <v>0</v>
      </c>
      <c r="AB83" s="220">
        <f t="shared" si="61"/>
        <v>0</v>
      </c>
      <c r="AC83" s="105">
        <f t="shared" si="64"/>
        <v>0</v>
      </c>
      <c r="AD83" s="79">
        <f t="shared" si="65"/>
        <v>0</v>
      </c>
      <c r="AE83" s="79">
        <f t="shared" si="66"/>
        <v>0</v>
      </c>
      <c r="AF83" s="79">
        <f t="shared" si="67"/>
        <v>0</v>
      </c>
      <c r="AG83" s="79">
        <f t="shared" si="68"/>
        <v>0</v>
      </c>
      <c r="AH83" s="79">
        <f t="shared" si="69"/>
        <v>0</v>
      </c>
      <c r="AI83" s="79">
        <f t="shared" si="70"/>
        <v>0</v>
      </c>
      <c r="AJ83" s="79">
        <f t="shared" si="71"/>
        <v>0</v>
      </c>
      <c r="AK83" s="79">
        <f t="shared" si="72"/>
        <v>0</v>
      </c>
      <c r="AL83" s="79">
        <f t="shared" si="73"/>
        <v>0</v>
      </c>
      <c r="AM83" s="79">
        <f t="shared" si="74"/>
        <v>0</v>
      </c>
      <c r="AN83" s="211">
        <f t="shared" si="62"/>
        <v>0</v>
      </c>
      <c r="AO83" s="216">
        <f t="shared" si="63"/>
        <v>0</v>
      </c>
    </row>
    <row r="84" spans="1:41" x14ac:dyDescent="0.3">
      <c r="A84" s="1" t="s">
        <v>149</v>
      </c>
      <c r="B84" t="s">
        <v>150</v>
      </c>
      <c r="C84" s="75">
        <f t="shared" si="41"/>
        <v>0</v>
      </c>
      <c r="D84" s="76">
        <f t="shared" si="42"/>
        <v>0</v>
      </c>
      <c r="E84" s="76">
        <f t="shared" si="43"/>
        <v>0</v>
      </c>
      <c r="F84" s="76">
        <f t="shared" si="44"/>
        <v>0</v>
      </c>
      <c r="G84" s="76">
        <f t="shared" si="56"/>
        <v>0</v>
      </c>
      <c r="H84" s="103">
        <f t="shared" si="57"/>
        <v>0</v>
      </c>
      <c r="I84" s="182">
        <v>0</v>
      </c>
      <c r="J84" s="182">
        <v>0</v>
      </c>
      <c r="K84" s="182">
        <v>0</v>
      </c>
      <c r="L84" s="182">
        <v>0</v>
      </c>
      <c r="M84" s="182">
        <v>0</v>
      </c>
      <c r="N84" s="182">
        <v>0</v>
      </c>
      <c r="O84" s="182"/>
      <c r="P84" s="182"/>
      <c r="Q84" s="182"/>
      <c r="R84" s="182"/>
      <c r="S84" s="182"/>
      <c r="T84" s="213"/>
      <c r="U84" s="215">
        <f t="shared" si="58"/>
        <v>0</v>
      </c>
      <c r="V84" s="79"/>
      <c r="W84" s="78">
        <f t="shared" si="59"/>
        <v>0</v>
      </c>
      <c r="X84" s="79">
        <f t="shared" si="75"/>
        <v>0</v>
      </c>
      <c r="Y84" s="79">
        <f t="shared" si="76"/>
        <v>0</v>
      </c>
      <c r="Z84" s="79">
        <f t="shared" si="77"/>
        <v>0</v>
      </c>
      <c r="AA84" s="79">
        <f t="shared" si="60"/>
        <v>0</v>
      </c>
      <c r="AB84" s="220">
        <f t="shared" si="61"/>
        <v>0</v>
      </c>
      <c r="AC84" s="105">
        <f t="shared" si="64"/>
        <v>0</v>
      </c>
      <c r="AD84" s="79">
        <f t="shared" si="65"/>
        <v>0</v>
      </c>
      <c r="AE84" s="79">
        <f t="shared" si="66"/>
        <v>0</v>
      </c>
      <c r="AF84" s="79">
        <f t="shared" si="67"/>
        <v>0</v>
      </c>
      <c r="AG84" s="79">
        <f t="shared" si="68"/>
        <v>0</v>
      </c>
      <c r="AH84" s="79">
        <f t="shared" si="69"/>
        <v>0</v>
      </c>
      <c r="AI84" s="79">
        <f t="shared" si="70"/>
        <v>0</v>
      </c>
      <c r="AJ84" s="79">
        <f t="shared" si="71"/>
        <v>0</v>
      </c>
      <c r="AK84" s="79">
        <f t="shared" si="72"/>
        <v>0</v>
      </c>
      <c r="AL84" s="79">
        <f t="shared" si="73"/>
        <v>0</v>
      </c>
      <c r="AM84" s="79">
        <f t="shared" si="74"/>
        <v>0</v>
      </c>
      <c r="AN84" s="211">
        <f t="shared" si="62"/>
        <v>0</v>
      </c>
      <c r="AO84" s="216">
        <f t="shared" si="63"/>
        <v>0</v>
      </c>
    </row>
    <row r="85" spans="1:41" x14ac:dyDescent="0.3">
      <c r="A85" s="1" t="s">
        <v>151</v>
      </c>
      <c r="B85" t="s">
        <v>152</v>
      </c>
      <c r="C85" s="75">
        <f>AVERAGE(I85:U85)</f>
        <v>217711.62857142856</v>
      </c>
      <c r="D85" s="76">
        <f t="shared" si="42"/>
        <v>137712.02666666664</v>
      </c>
      <c r="E85" s="76">
        <f t="shared" si="43"/>
        <v>116284.87333333334</v>
      </c>
      <c r="F85" s="76">
        <f t="shared" si="44"/>
        <v>0</v>
      </c>
      <c r="G85" s="76">
        <f t="shared" si="56"/>
        <v>0</v>
      </c>
      <c r="H85" s="103">
        <f t="shared" si="57"/>
        <v>-0.15559391472175446</v>
      </c>
      <c r="I85" s="182">
        <v>123280.48</v>
      </c>
      <c r="J85" s="182">
        <v>111527.62</v>
      </c>
      <c r="K85" s="182">
        <v>178327.97999999998</v>
      </c>
      <c r="L85" s="182">
        <v>122144.36</v>
      </c>
      <c r="M85" s="182">
        <v>120264.65000000001</v>
      </c>
      <c r="N85" s="182">
        <v>106445.61</v>
      </c>
      <c r="O85" s="182"/>
      <c r="P85" s="182"/>
      <c r="Q85" s="182"/>
      <c r="R85" s="182"/>
      <c r="S85" s="182"/>
      <c r="T85" s="213"/>
      <c r="U85" s="215">
        <f t="shared" si="58"/>
        <v>761990.7</v>
      </c>
      <c r="V85" s="79"/>
      <c r="W85" s="78">
        <f t="shared" si="59"/>
        <v>0.55711622302760533</v>
      </c>
      <c r="X85" s="79">
        <f t="shared" si="75"/>
        <v>0.60088150679950536</v>
      </c>
      <c r="Y85" s="79">
        <f t="shared" si="76"/>
        <v>0.51287744177738315</v>
      </c>
      <c r="Z85" s="79">
        <f t="shared" si="77"/>
        <v>0</v>
      </c>
      <c r="AA85" s="79">
        <f t="shared" si="60"/>
        <v>0</v>
      </c>
      <c r="AB85" s="220">
        <f t="shared" si="61"/>
        <v>-0.14645826843775092</v>
      </c>
      <c r="AC85" s="105">
        <f t="shared" si="64"/>
        <v>0.53875677376498965</v>
      </c>
      <c r="AD85" s="79">
        <f t="shared" si="65"/>
        <v>0.48688622780632401</v>
      </c>
      <c r="AE85" s="79">
        <f t="shared" si="66"/>
        <v>0.77647675071735534</v>
      </c>
      <c r="AF85" s="79">
        <f t="shared" si="67"/>
        <v>0.53377540630421583</v>
      </c>
      <c r="AG85" s="79">
        <f t="shared" si="68"/>
        <v>0.53187147304923144</v>
      </c>
      <c r="AH85" s="79">
        <f t="shared" si="69"/>
        <v>0.4725791142050399</v>
      </c>
      <c r="AI85" s="79">
        <f t="shared" si="70"/>
        <v>0</v>
      </c>
      <c r="AJ85" s="79">
        <f t="shared" si="71"/>
        <v>0</v>
      </c>
      <c r="AK85" s="79">
        <f t="shared" si="72"/>
        <v>0</v>
      </c>
      <c r="AL85" s="79">
        <f t="shared" si="73"/>
        <v>0</v>
      </c>
      <c r="AM85" s="79">
        <f t="shared" si="74"/>
        <v>0</v>
      </c>
      <c r="AN85" s="211">
        <f t="shared" si="62"/>
        <v>0</v>
      </c>
      <c r="AO85" s="216">
        <f t="shared" si="63"/>
        <v>3.3403457458471562</v>
      </c>
    </row>
    <row r="86" spans="1:41" ht="7.5" customHeight="1" thickBot="1" x14ac:dyDescent="0.35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3"/>
      <c r="U86" s="114"/>
      <c r="V86" s="68"/>
      <c r="W86" s="78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1"/>
      <c r="AO86" s="85"/>
    </row>
    <row r="87" spans="1:41" ht="15" thickBot="1" x14ac:dyDescent="0.35">
      <c r="B87" s="40" t="s">
        <v>153</v>
      </c>
      <c r="C87" s="115">
        <f>AVERAGE(I87:U87)</f>
        <v>5692957.4338461543</v>
      </c>
      <c r="D87" s="102">
        <f>IF(I87=" "," ",IFERROR(AVERAGE($I87:$K87),0))</f>
        <v>6297220.8499999987</v>
      </c>
      <c r="E87" s="102">
        <f>IF(L87=" "," ",IFERROR(AVERAGE($L87:$N87),0))</f>
        <v>6037520.2566666668</v>
      </c>
      <c r="F87" s="102">
        <f>IF(O87=" "," ",IFERROR(AVERAGE($O87:$Q87),0))</f>
        <v>0</v>
      </c>
      <c r="G87" s="102">
        <f>IF(R87&lt;D242," ",IFERROR(AVERAGE($R87:$T87),0))</f>
        <v>0</v>
      </c>
      <c r="H87" s="116">
        <f>IFERROR((E87-D87)/D87,0)</f>
        <v>-4.1240509030794424E-2</v>
      </c>
      <c r="I87" s="102">
        <f t="shared" ref="I87" si="78">SUM(I54:I85)</f>
        <v>7390217.5799999991</v>
      </c>
      <c r="J87" s="102">
        <f t="shared" ref="J87:U87" si="79">SUM(J54:J85)</f>
        <v>4948407.5199999996</v>
      </c>
      <c r="K87" s="102">
        <f t="shared" si="79"/>
        <v>6553037.4499999993</v>
      </c>
      <c r="L87" s="102">
        <f t="shared" si="79"/>
        <v>5924341.8099999996</v>
      </c>
      <c r="M87" s="102">
        <f t="shared" si="79"/>
        <v>5294849.2700000005</v>
      </c>
      <c r="N87" s="102">
        <f t="shared" si="79"/>
        <v>6893369.6899999995</v>
      </c>
      <c r="O87" s="102">
        <f t="shared" si="79"/>
        <v>0</v>
      </c>
      <c r="P87" s="102">
        <f t="shared" si="79"/>
        <v>0</v>
      </c>
      <c r="Q87" s="102">
        <f t="shared" si="79"/>
        <v>0</v>
      </c>
      <c r="R87" s="102">
        <f t="shared" si="79"/>
        <v>0</v>
      </c>
      <c r="S87" s="102">
        <f t="shared" si="79"/>
        <v>0</v>
      </c>
      <c r="T87" s="140">
        <f t="shared" ref="T87" si="80">SUM(T54:T85)</f>
        <v>0</v>
      </c>
      <c r="U87" s="102">
        <f t="shared" si="79"/>
        <v>37004223.320000008</v>
      </c>
      <c r="V87" s="76"/>
      <c r="W87" s="118">
        <f>AVERAGE(I87:T87)/W$14</f>
        <v>13.527496550882072</v>
      </c>
      <c r="X87" s="119">
        <f t="shared" ref="X87" si="81">IFERROR(AVERAGE($I87:$K87)/X$14,"")</f>
        <v>27.47678357937604</v>
      </c>
      <c r="Y87" s="119">
        <f t="shared" ref="Y87" si="82">IFERROR(AVERAGE($L87:$N87)/Y$14,0)</f>
        <v>26.628639264559514</v>
      </c>
      <c r="Z87" s="119">
        <f t="shared" ref="Z87" si="83">IFERROR(AVERAGE($O87:$Q87)/Z$14,0)</f>
        <v>0</v>
      </c>
      <c r="AA87" s="119">
        <f>IFERROR(AVERAGE($R87:$T87)/AA$14,0)</f>
        <v>0</v>
      </c>
      <c r="AB87" s="222">
        <f>IFERROR((Y87-X87)/X87,0)</f>
        <v>-3.0867670969070039E-2</v>
      </c>
      <c r="AC87" s="119">
        <f t="shared" ref="AC87:AO87" si="84">SUM(AC54:AC85)</f>
        <v>32.296514264238013</v>
      </c>
      <c r="AD87" s="119">
        <f t="shared" si="84"/>
        <v>21.602823328080049</v>
      </c>
      <c r="AE87" s="119">
        <f t="shared" si="84"/>
        <v>28.533274624123166</v>
      </c>
      <c r="AF87" s="119">
        <f t="shared" si="84"/>
        <v>25.889594547941496</v>
      </c>
      <c r="AG87" s="119">
        <f t="shared" si="84"/>
        <v>23.416517495444815</v>
      </c>
      <c r="AH87" s="119">
        <f t="shared" si="84"/>
        <v>30.604010273303619</v>
      </c>
      <c r="AI87" s="119">
        <f t="shared" si="84"/>
        <v>0</v>
      </c>
      <c r="AJ87" s="119">
        <f t="shared" si="84"/>
        <v>0</v>
      </c>
      <c r="AK87" s="119">
        <f t="shared" si="84"/>
        <v>0</v>
      </c>
      <c r="AL87" s="119">
        <f t="shared" si="84"/>
        <v>0</v>
      </c>
      <c r="AM87" s="119">
        <f t="shared" si="84"/>
        <v>0</v>
      </c>
      <c r="AN87" s="122">
        <f t="shared" ref="AN87" si="85">SUM(AN54:AN85)</f>
        <v>0</v>
      </c>
      <c r="AO87" s="120">
        <f t="shared" si="84"/>
        <v>162.34273453313114</v>
      </c>
    </row>
    <row r="88" spans="1:41" ht="7.5" customHeight="1" thickBot="1" x14ac:dyDescent="0.35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</row>
    <row r="89" spans="1:41" ht="15" thickBot="1" x14ac:dyDescent="0.35">
      <c r="B89" s="44" t="s">
        <v>154</v>
      </c>
      <c r="C89" s="115">
        <f>+C87+C52</f>
        <v>90001190.678461537</v>
      </c>
      <c r="D89" s="102">
        <f>IF(I89=" "," ",IFERROR(AVERAGE($I89:$K89),0))</f>
        <v>97267626.00666666</v>
      </c>
      <c r="E89" s="102">
        <f>IF(L89=" "," ",IFERROR(AVERAGE($L89:$N89),0))</f>
        <v>97734953.796666667</v>
      </c>
      <c r="F89" s="102">
        <f>IF(O89=" "," ",IFERROR(AVERAGE($O89:$Q89),0))</f>
        <v>0</v>
      </c>
      <c r="G89" s="102">
        <f>IF(R89&lt;D244," ",IFERROR(AVERAGE($R89:$T89),0))</f>
        <v>0</v>
      </c>
      <c r="H89" s="121">
        <f>IFERROR((E89-D89)/D89,0)</f>
        <v>4.8045563481520174E-3</v>
      </c>
      <c r="I89" s="102">
        <f t="shared" ref="I89" si="86">+I87+I52</f>
        <v>98628009.359999985</v>
      </c>
      <c r="J89" s="102">
        <f t="shared" ref="J89:U89" si="87">+J87+J52</f>
        <v>82519689.679999977</v>
      </c>
      <c r="K89" s="102">
        <f t="shared" si="87"/>
        <v>110655178.98</v>
      </c>
      <c r="L89" s="102">
        <f t="shared" si="87"/>
        <v>92260454.75</v>
      </c>
      <c r="M89" s="102">
        <f t="shared" si="87"/>
        <v>92513562.890000001</v>
      </c>
      <c r="N89" s="102">
        <f t="shared" si="87"/>
        <v>108430843.75</v>
      </c>
      <c r="O89" s="102">
        <f t="shared" si="87"/>
        <v>0</v>
      </c>
      <c r="P89" s="102">
        <f t="shared" si="87"/>
        <v>0</v>
      </c>
      <c r="Q89" s="102">
        <f t="shared" si="87"/>
        <v>0</v>
      </c>
      <c r="R89" s="102">
        <f t="shared" si="87"/>
        <v>0</v>
      </c>
      <c r="S89" s="102">
        <f t="shared" si="87"/>
        <v>0</v>
      </c>
      <c r="T89" s="140">
        <f t="shared" ref="T89" si="88">+T87+T52</f>
        <v>0</v>
      </c>
      <c r="U89" s="102">
        <f t="shared" si="87"/>
        <v>585007739.40999985</v>
      </c>
      <c r="V89" s="79"/>
      <c r="W89" s="118">
        <f>+W87+W52</f>
        <v>213.85910761247919</v>
      </c>
      <c r="X89" s="119">
        <f>+X87+X52</f>
        <v>424.40968368845893</v>
      </c>
      <c r="Y89" s="119">
        <f>+Y87+Y52</f>
        <v>431.06254183016244</v>
      </c>
      <c r="Z89" s="119">
        <f>+Z87+Z52</f>
        <v>0</v>
      </c>
      <c r="AA89" s="119">
        <f>+AA87+AA52</f>
        <v>0</v>
      </c>
      <c r="AB89" s="222">
        <f>IFERROR((Y89-X89)/X89,0)</f>
        <v>1.5675556890891063E-2</v>
      </c>
      <c r="AC89" s="119">
        <f t="shared" ref="AC89:AO89" si="89">+AC87+AC52</f>
        <v>431.02126245498715</v>
      </c>
      <c r="AD89" s="119">
        <f t="shared" si="89"/>
        <v>360.24888209793806</v>
      </c>
      <c r="AE89" s="119">
        <f t="shared" si="89"/>
        <v>481.81543818551535</v>
      </c>
      <c r="AF89" s="119">
        <f t="shared" si="89"/>
        <v>403.1816263967732</v>
      </c>
      <c r="AG89" s="119">
        <f t="shared" si="89"/>
        <v>409.14204607369663</v>
      </c>
      <c r="AH89" s="119">
        <f t="shared" si="89"/>
        <v>481.39281734474616</v>
      </c>
      <c r="AI89" s="119">
        <f t="shared" si="89"/>
        <v>0</v>
      </c>
      <c r="AJ89" s="119">
        <f t="shared" si="89"/>
        <v>0</v>
      </c>
      <c r="AK89" s="119">
        <f t="shared" si="89"/>
        <v>0</v>
      </c>
      <c r="AL89" s="119">
        <f t="shared" si="89"/>
        <v>0</v>
      </c>
      <c r="AM89" s="119">
        <f t="shared" si="89"/>
        <v>0</v>
      </c>
      <c r="AN89" s="122">
        <f t="shared" ref="AN89" si="90">+AN87+AN52</f>
        <v>0</v>
      </c>
      <c r="AO89" s="120">
        <f t="shared" si="89"/>
        <v>2566.8020725536562</v>
      </c>
    </row>
    <row r="90" spans="1:41" ht="9.75" customHeight="1" thickBot="1" x14ac:dyDescent="0.35">
      <c r="C90" s="68"/>
      <c r="D90" s="68"/>
      <c r="E90" s="68"/>
      <c r="F90" s="68"/>
      <c r="G90" s="68"/>
      <c r="H90" s="68"/>
    </row>
    <row r="91" spans="1:41" ht="15" thickBot="1" x14ac:dyDescent="0.35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IFERROR((E91-D91)/D91,0)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5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5.25" customHeight="1" thickBot="1" x14ac:dyDescent="0.35">
      <c r="B92" s="2"/>
      <c r="C92" s="68"/>
      <c r="D92" s="68"/>
      <c r="E92" s="68"/>
      <c r="F92" s="68"/>
      <c r="G92" s="68"/>
      <c r="H92" s="68"/>
    </row>
    <row r="93" spans="1:41" ht="29.4" thickBot="1" x14ac:dyDescent="0.35">
      <c r="B93" s="47" t="s">
        <v>156</v>
      </c>
      <c r="C93" s="184">
        <f>AVERAGE(D93:G93)</f>
        <v>0</v>
      </c>
      <c r="D93" s="185">
        <v>0</v>
      </c>
      <c r="E93" s="185">
        <v>0</v>
      </c>
      <c r="F93" s="185"/>
      <c r="G93" s="185"/>
      <c r="H93" s="124">
        <f t="shared" ref="H93:H94" si="91">IFERROR((E93-D93)/D93,0)</f>
        <v>0</v>
      </c>
      <c r="I93" s="1" t="s">
        <v>157</v>
      </c>
      <c r="T93" s="21"/>
      <c r="U93" s="21"/>
    </row>
    <row r="94" spans="1:41" ht="29.4" thickBot="1" x14ac:dyDescent="0.35">
      <c r="B94" s="50" t="s">
        <v>158</v>
      </c>
      <c r="C94" s="186">
        <f>AVERAGE(D94:G94)</f>
        <v>0</v>
      </c>
      <c r="D94" s="187">
        <v>0</v>
      </c>
      <c r="E94" s="187">
        <v>0</v>
      </c>
      <c r="F94" s="187"/>
      <c r="G94" s="187"/>
      <c r="H94" s="125">
        <f t="shared" si="91"/>
        <v>0</v>
      </c>
      <c r="I94" s="1" t="s">
        <v>157</v>
      </c>
    </row>
    <row r="95" spans="1:41" ht="6.75" customHeight="1" thickBot="1" x14ac:dyDescent="0.35">
      <c r="B95" s="2"/>
      <c r="C95" s="68"/>
      <c r="D95" s="68"/>
      <c r="E95" s="68"/>
      <c r="F95" s="68"/>
      <c r="G95" s="68"/>
      <c r="H95" s="68"/>
    </row>
    <row r="96" spans="1:41" ht="40.5" customHeight="1" thickBot="1" x14ac:dyDescent="0.35">
      <c r="B96" s="94" t="s">
        <v>159</v>
      </c>
      <c r="C96" s="115">
        <f>C89+C91</f>
        <v>90001190.678461537</v>
      </c>
      <c r="D96" s="102">
        <f t="shared" ref="D96:G96" si="92">D89+D91</f>
        <v>97267626.00666666</v>
      </c>
      <c r="E96" s="102">
        <f t="shared" si="92"/>
        <v>97734953.796666667</v>
      </c>
      <c r="F96" s="102">
        <f t="shared" si="92"/>
        <v>0</v>
      </c>
      <c r="G96" s="102">
        <f t="shared" si="92"/>
        <v>0</v>
      </c>
      <c r="H96" s="123">
        <f>IFERROR((D96-[3]Aetna!$G$96)/[3]Aetna!$G$96,0)</f>
        <v>1.3913786908040619E-3</v>
      </c>
    </row>
  </sheetData>
  <mergeCells count="6">
    <mergeCell ref="C11:U11"/>
    <mergeCell ref="W11:AO11"/>
    <mergeCell ref="C12:H12"/>
    <mergeCell ref="I12:U12"/>
    <mergeCell ref="W12:AB12"/>
    <mergeCell ref="AC12:AO12"/>
  </mergeCells>
  <pageMargins left="0.7" right="0.7" top="0.75" bottom="0.75" header="0.3" footer="0.3"/>
  <pageSetup orientation="portrait" r:id="rId1"/>
  <headerFooter>
    <oddFooter>&amp;CPage &amp;P of &amp;N&amp;RDecember 2020 Release&amp;L&amp;"Calibri"&amp;11&amp;K000000DMS Report Package - Version 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0DDA-89BD-4EB0-9E45-5D17F8D75CA3}">
  <dimension ref="A1:AM101"/>
  <sheetViews>
    <sheetView showGridLines="0" zoomScaleNormal="100" workbookViewId="0">
      <selection activeCell="AB13" sqref="AB13:AM13"/>
    </sheetView>
  </sheetViews>
  <sheetFormatPr defaultColWidth="9.109375" defaultRowHeight="14.4" x14ac:dyDescent="0.3"/>
  <cols>
    <col min="1" max="1" width="4.5546875" style="1" bestFit="1" customWidth="1"/>
    <col min="2" max="2" width="42.88671875" style="1" bestFit="1" customWidth="1"/>
    <col min="3" max="3" width="21.33203125" style="1" customWidth="1"/>
    <col min="4" max="8" width="18.88671875" style="1" customWidth="1"/>
    <col min="9" max="20" width="16.6640625" style="1" customWidth="1"/>
    <col min="21" max="21" width="2.44140625" style="1" customWidth="1"/>
    <col min="22" max="22" width="11.6640625" style="1" bestFit="1" customWidth="1"/>
    <col min="23" max="24" width="11.33203125" style="1" bestFit="1" customWidth="1"/>
    <col min="25" max="26" width="7.33203125" style="1" customWidth="1"/>
    <col min="27" max="27" width="15.88671875" style="1" customWidth="1"/>
    <col min="28" max="31" width="7.33203125" style="1" customWidth="1"/>
    <col min="32" max="32" width="8.44140625" style="1" customWidth="1"/>
    <col min="33" max="39" width="7.33203125" style="1" customWidth="1"/>
    <col min="40" max="16384" width="9.109375" style="1"/>
  </cols>
  <sheetData>
    <row r="1" spans="1:39" x14ac:dyDescent="0.3">
      <c r="B1" s="2" t="s">
        <v>0</v>
      </c>
    </row>
    <row r="2" spans="1:39" x14ac:dyDescent="0.3">
      <c r="B2" s="2" t="s">
        <v>1</v>
      </c>
      <c r="C2" s="1" t="s">
        <v>2</v>
      </c>
    </row>
    <row r="4" spans="1:39" x14ac:dyDescent="0.3">
      <c r="B4" s="2" t="s">
        <v>3</v>
      </c>
      <c r="C4" s="60" t="s">
        <v>172</v>
      </c>
    </row>
    <row r="5" spans="1:39" x14ac:dyDescent="0.3">
      <c r="B5" s="2" t="s">
        <v>4</v>
      </c>
      <c r="C5" s="61"/>
    </row>
    <row r="6" spans="1:39" x14ac:dyDescent="0.3">
      <c r="B6" s="2" t="s">
        <v>5</v>
      </c>
      <c r="C6" s="61"/>
    </row>
    <row r="7" spans="1:39" x14ac:dyDescent="0.3">
      <c r="B7" s="2" t="s">
        <v>6</v>
      </c>
      <c r="C7" s="61"/>
    </row>
    <row r="8" spans="1:39" x14ac:dyDescent="0.3">
      <c r="B8" s="2"/>
      <c r="C8" s="201"/>
    </row>
    <row r="10" spans="1:39" ht="15" thickBot="1" x14ac:dyDescent="0.35"/>
    <row r="11" spans="1:39" x14ac:dyDescent="0.3">
      <c r="C11" s="233" t="s">
        <v>8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5"/>
      <c r="U11" s="4"/>
      <c r="V11" s="233" t="s">
        <v>9</v>
      </c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5"/>
    </row>
    <row r="12" spans="1:39" x14ac:dyDescent="0.3">
      <c r="C12" s="236" t="s">
        <v>10</v>
      </c>
      <c r="D12" s="237"/>
      <c r="E12" s="237"/>
      <c r="F12" s="237"/>
      <c r="G12" s="237"/>
      <c r="H12" s="238"/>
      <c r="I12" s="239" t="s">
        <v>11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40"/>
      <c r="U12" s="4"/>
      <c r="V12" s="236" t="s">
        <v>10</v>
      </c>
      <c r="W12" s="237"/>
      <c r="X12" s="237"/>
      <c r="Y12" s="237"/>
      <c r="Z12" s="237"/>
      <c r="AA12" s="238"/>
      <c r="AB12" s="239" t="s">
        <v>160</v>
      </c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40"/>
    </row>
    <row r="13" spans="1:39" ht="43.2" x14ac:dyDescent="0.3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10">
        <v>46174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70">
        <v>45839</v>
      </c>
      <c r="AC13" s="8">
        <v>45870</v>
      </c>
      <c r="AD13" s="8">
        <v>45901</v>
      </c>
      <c r="AE13" s="8">
        <v>45931</v>
      </c>
      <c r="AF13" s="8">
        <v>45962</v>
      </c>
      <c r="AG13" s="8">
        <v>45992</v>
      </c>
      <c r="AH13" s="8">
        <v>46023</v>
      </c>
      <c r="AI13" s="8">
        <v>46054</v>
      </c>
      <c r="AJ13" s="8">
        <v>46082</v>
      </c>
      <c r="AK13" s="8">
        <v>46113</v>
      </c>
      <c r="AL13" s="8">
        <v>46143</v>
      </c>
      <c r="AM13" s="10">
        <v>46174</v>
      </c>
    </row>
    <row r="14" spans="1:39" x14ac:dyDescent="0.3">
      <c r="A14" s="1">
        <v>1</v>
      </c>
      <c r="B14" s="13" t="s">
        <v>18</v>
      </c>
      <c r="C14" s="129"/>
      <c r="D14" s="130">
        <f>IFERROR(AVERAGE($I14:$K14),0)</f>
        <v>0</v>
      </c>
      <c r="E14" s="130">
        <f>IFERROR(AVERAGE($L14:$N14),0)</f>
        <v>0</v>
      </c>
      <c r="F14" s="130">
        <f>IFERROR(AVERAGE($O14:$Q14),0)</f>
        <v>0</v>
      </c>
      <c r="G14" s="130">
        <f>IFERROR(AVERAGE($R14:$T14),0)</f>
        <v>0</v>
      </c>
      <c r="H14" s="131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1"/>
      <c r="U14" s="145"/>
      <c r="V14" s="146" t="e">
        <f>AVERAGE(I14:T14)</f>
        <v>#DIV/0!</v>
      </c>
      <c r="W14" s="130">
        <f>IFERROR(AVERAGE($I14:$K14),0)</f>
        <v>0</v>
      </c>
      <c r="X14" s="130">
        <f>IFERROR(AVERAGE($L14:$N14),0)</f>
        <v>0</v>
      </c>
      <c r="Y14" s="130">
        <f>IFERROR(AVERAGE($O14:$Q14),0)</f>
        <v>0</v>
      </c>
      <c r="Z14" s="130">
        <f>IFERROR(AVERAGE($R14:$T14),0)</f>
        <v>0</v>
      </c>
      <c r="AA14" s="131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44"/>
    </row>
    <row r="15" spans="1:39" ht="6" customHeight="1" x14ac:dyDescent="0.3">
      <c r="C15" s="132"/>
      <c r="D15" s="133"/>
      <c r="E15" s="133"/>
      <c r="F15" s="134"/>
      <c r="G15" s="134"/>
      <c r="H15" s="135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47"/>
      <c r="U15" s="134"/>
      <c r="V15" s="132"/>
      <c r="W15" s="133"/>
      <c r="X15" s="133"/>
      <c r="Y15" s="134"/>
      <c r="Z15" s="134"/>
      <c r="AA15" s="133"/>
      <c r="AB15" s="148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47"/>
    </row>
    <row r="16" spans="1:39" x14ac:dyDescent="0.3">
      <c r="A16" s="19" t="s">
        <v>19</v>
      </c>
      <c r="B16" s="13" t="s">
        <v>20</v>
      </c>
      <c r="C16" s="132"/>
      <c r="D16" s="133"/>
      <c r="E16" s="133"/>
      <c r="F16" s="134"/>
      <c r="G16" s="134"/>
      <c r="H16" s="135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47"/>
      <c r="U16" s="134"/>
      <c r="V16" s="132"/>
      <c r="W16" s="133"/>
      <c r="X16" s="133"/>
      <c r="Y16" s="134"/>
      <c r="Z16" s="134"/>
      <c r="AA16" s="133"/>
      <c r="AB16" s="148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47"/>
    </row>
    <row r="17" spans="1:39" x14ac:dyDescent="0.3">
      <c r="A17" s="1" t="s">
        <v>21</v>
      </c>
      <c r="B17" t="s">
        <v>22</v>
      </c>
      <c r="C17" s="75" t="e">
        <f>AVERAGE(I17:T17)</f>
        <v>#DIV/0!</v>
      </c>
      <c r="D17" s="76">
        <f>IF(I17=" "," ",IFERROR(AVERAGE($I17:$K17),0))</f>
        <v>0</v>
      </c>
      <c r="E17" s="76">
        <f>IF(L17=" "," ",IFERROR(AVERAGE($L17:$N17),0))</f>
        <v>0</v>
      </c>
      <c r="F17" s="76">
        <f>IF(O17=" "," ",IFERROR(AVERAGE($O17:$Q17),0))</f>
        <v>0</v>
      </c>
      <c r="G17" s="76">
        <f>IF(R17&lt;D171," ",IFERROR(AVERAGE($R17:$T17),0))</f>
        <v>0</v>
      </c>
      <c r="H17" s="103">
        <f>IFERROR((E17-D17)/D17,0)</f>
        <v>0</v>
      </c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3"/>
      <c r="U17" s="79"/>
      <c r="V17" s="78" t="e">
        <f>AVERAGE(I17:T17)/V$14</f>
        <v>#DIV/0!</v>
      </c>
      <c r="W17" s="79" t="str">
        <f>IFERROR(AVERAGE($I17:$K17)/W$14,"")</f>
        <v/>
      </c>
      <c r="X17" s="79">
        <f>IFERROR(AVERAGE($L17:$N17)/X$14,0)</f>
        <v>0</v>
      </c>
      <c r="Y17" s="79">
        <f>IFERROR(AVERAGE($O17:$Q17)/Y$14,0)</f>
        <v>0</v>
      </c>
      <c r="Z17" s="79">
        <f>IFERROR(AVERAGE($R17:$T17)/Z$14,0)</f>
        <v>0</v>
      </c>
      <c r="AA17" s="149">
        <f>IFERROR((Z17-Y17)/Y17,0)</f>
        <v>0</v>
      </c>
      <c r="AB17" s="105">
        <f>IFERROR(I17/I$14,0)</f>
        <v>0</v>
      </c>
      <c r="AC17" s="79">
        <f t="shared" ref="AB17:AM38" si="0">IFERROR(J17/J$14,0)</f>
        <v>0</v>
      </c>
      <c r="AD17" s="79">
        <f t="shared" si="0"/>
        <v>0</v>
      </c>
      <c r="AE17" s="79">
        <f t="shared" si="0"/>
        <v>0</v>
      </c>
      <c r="AF17" s="79">
        <f t="shared" si="0"/>
        <v>0</v>
      </c>
      <c r="AG17" s="79">
        <f t="shared" si="0"/>
        <v>0</v>
      </c>
      <c r="AH17" s="79">
        <f t="shared" si="0"/>
        <v>0</v>
      </c>
      <c r="AI17" s="79">
        <f t="shared" si="0"/>
        <v>0</v>
      </c>
      <c r="AJ17" s="79">
        <f t="shared" si="0"/>
        <v>0</v>
      </c>
      <c r="AK17" s="79">
        <f t="shared" si="0"/>
        <v>0</v>
      </c>
      <c r="AL17" s="79">
        <f t="shared" si="0"/>
        <v>0</v>
      </c>
      <c r="AM17" s="85">
        <f t="shared" si="0"/>
        <v>0</v>
      </c>
    </row>
    <row r="18" spans="1:39" x14ac:dyDescent="0.3">
      <c r="A18" s="1" t="s">
        <v>23</v>
      </c>
      <c r="B18" t="s">
        <v>24</v>
      </c>
      <c r="C18" s="75" t="e">
        <f t="shared" ref="C18:C50" si="1">AVERAGE(I18:T18)</f>
        <v>#DIV/0!</v>
      </c>
      <c r="D18" s="76">
        <f t="shared" ref="D18:D50" si="2">IF(I18=" "," ",IFERROR(AVERAGE($I18:$K18),0))</f>
        <v>0</v>
      </c>
      <c r="E18" s="76">
        <f t="shared" ref="E18:E50" si="3">IF(L18=" "," ",IFERROR(AVERAGE($L18:$N18),0))</f>
        <v>0</v>
      </c>
      <c r="F18" s="76">
        <f t="shared" ref="F18:F50" si="4">IF(O18=" "," ",IFERROR(AVERAGE($O18:$Q18),0))</f>
        <v>0</v>
      </c>
      <c r="G18" s="76">
        <f t="shared" ref="G18:G50" si="5">IF(R18&lt;D172," ",IFERROR(AVERAGE($R18:$T18),0))</f>
        <v>0</v>
      </c>
      <c r="H18" s="103">
        <f t="shared" ref="H18:H50" si="6">IFERROR((E18-D18)/D18,0)</f>
        <v>0</v>
      </c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3"/>
      <c r="U18" s="79"/>
      <c r="V18" s="78" t="e">
        <f t="shared" ref="V18:V50" si="7">AVERAGE(I18:T18)/V$14</f>
        <v>#DIV/0!</v>
      </c>
      <c r="W18" s="79" t="str">
        <f t="shared" ref="W18:W81" si="8">IFERROR(AVERAGE($I18:$K18)/W$14,"")</f>
        <v/>
      </c>
      <c r="X18" s="79">
        <f t="shared" ref="X18:X81" si="9">IFERROR(AVERAGE($L18:$N18)/X$14,0)</f>
        <v>0</v>
      </c>
      <c r="Y18" s="79">
        <f t="shared" ref="Y18:Y81" si="10">IFERROR(AVERAGE($O18:$Q18)/Y$14,0)</f>
        <v>0</v>
      </c>
      <c r="Z18" s="79">
        <f t="shared" ref="Z18:Z81" si="11">IFERROR(AVERAGE($R18:$T18)/Z$14,0)</f>
        <v>0</v>
      </c>
      <c r="AA18" s="149">
        <f t="shared" ref="AA18:AA81" si="12">IFERROR((Z18-Y18)/Y18,0)</f>
        <v>0</v>
      </c>
      <c r="AB18" s="105">
        <f t="shared" si="0"/>
        <v>0</v>
      </c>
      <c r="AC18" s="79">
        <f t="shared" si="0"/>
        <v>0</v>
      </c>
      <c r="AD18" s="79">
        <f t="shared" si="0"/>
        <v>0</v>
      </c>
      <c r="AE18" s="79">
        <f t="shared" si="0"/>
        <v>0</v>
      </c>
      <c r="AF18" s="79">
        <f t="shared" si="0"/>
        <v>0</v>
      </c>
      <c r="AG18" s="79">
        <f t="shared" si="0"/>
        <v>0</v>
      </c>
      <c r="AH18" s="79">
        <f t="shared" si="0"/>
        <v>0</v>
      </c>
      <c r="AI18" s="79">
        <f t="shared" si="0"/>
        <v>0</v>
      </c>
      <c r="AJ18" s="79">
        <f t="shared" si="0"/>
        <v>0</v>
      </c>
      <c r="AK18" s="79">
        <f t="shared" si="0"/>
        <v>0</v>
      </c>
      <c r="AL18" s="79">
        <f t="shared" si="0"/>
        <v>0</v>
      </c>
      <c r="AM18" s="85">
        <f t="shared" si="0"/>
        <v>0</v>
      </c>
    </row>
    <row r="19" spans="1:39" x14ac:dyDescent="0.3">
      <c r="A19" s="1" t="s">
        <v>25</v>
      </c>
      <c r="B19" t="s">
        <v>26</v>
      </c>
      <c r="C19" s="75" t="e">
        <f t="shared" si="1"/>
        <v>#DIV/0!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3"/>
      <c r="U19" s="79"/>
      <c r="V19" s="78" t="e">
        <f t="shared" si="7"/>
        <v>#DIV/0!</v>
      </c>
      <c r="W19" s="79" t="str">
        <f t="shared" si="8"/>
        <v/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149">
        <f t="shared" si="12"/>
        <v>0</v>
      </c>
      <c r="AB19" s="105">
        <f t="shared" si="0"/>
        <v>0</v>
      </c>
      <c r="AC19" s="79">
        <f t="shared" si="0"/>
        <v>0</v>
      </c>
      <c r="AD19" s="79">
        <f t="shared" si="0"/>
        <v>0</v>
      </c>
      <c r="AE19" s="79">
        <f t="shared" si="0"/>
        <v>0</v>
      </c>
      <c r="AF19" s="79">
        <f t="shared" si="0"/>
        <v>0</v>
      </c>
      <c r="AG19" s="79">
        <f t="shared" si="0"/>
        <v>0</v>
      </c>
      <c r="AH19" s="79">
        <f t="shared" si="0"/>
        <v>0</v>
      </c>
      <c r="AI19" s="79">
        <f t="shared" si="0"/>
        <v>0</v>
      </c>
      <c r="AJ19" s="79">
        <f t="shared" si="0"/>
        <v>0</v>
      </c>
      <c r="AK19" s="79">
        <f t="shared" si="0"/>
        <v>0</v>
      </c>
      <c r="AL19" s="79">
        <f t="shared" si="0"/>
        <v>0</v>
      </c>
      <c r="AM19" s="85">
        <f t="shared" si="0"/>
        <v>0</v>
      </c>
    </row>
    <row r="20" spans="1:39" x14ac:dyDescent="0.3">
      <c r="A20" s="1" t="s">
        <v>27</v>
      </c>
      <c r="B20" t="s">
        <v>167</v>
      </c>
      <c r="C20" s="75" t="e">
        <f t="shared" si="1"/>
        <v>#DIV/0!</v>
      </c>
      <c r="D20" s="76">
        <f t="shared" si="2"/>
        <v>0</v>
      </c>
      <c r="E20" s="76">
        <f t="shared" si="3"/>
        <v>0</v>
      </c>
      <c r="F20" s="76">
        <f t="shared" si="4"/>
        <v>0</v>
      </c>
      <c r="G20" s="76">
        <f t="shared" si="5"/>
        <v>0</v>
      </c>
      <c r="H20" s="103">
        <f t="shared" si="6"/>
        <v>0</v>
      </c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3"/>
      <c r="U20" s="79"/>
      <c r="V20" s="78" t="e">
        <f t="shared" si="7"/>
        <v>#DIV/0!</v>
      </c>
      <c r="W20" s="79" t="str">
        <f t="shared" si="8"/>
        <v/>
      </c>
      <c r="X20" s="79">
        <f t="shared" si="9"/>
        <v>0</v>
      </c>
      <c r="Y20" s="79">
        <f t="shared" si="10"/>
        <v>0</v>
      </c>
      <c r="Z20" s="79">
        <f t="shared" si="11"/>
        <v>0</v>
      </c>
      <c r="AA20" s="149">
        <f t="shared" si="12"/>
        <v>0</v>
      </c>
      <c r="AB20" s="105">
        <f t="shared" si="0"/>
        <v>0</v>
      </c>
      <c r="AC20" s="79">
        <f t="shared" si="0"/>
        <v>0</v>
      </c>
      <c r="AD20" s="79">
        <f t="shared" si="0"/>
        <v>0</v>
      </c>
      <c r="AE20" s="79">
        <f t="shared" si="0"/>
        <v>0</v>
      </c>
      <c r="AF20" s="79">
        <f t="shared" si="0"/>
        <v>0</v>
      </c>
      <c r="AG20" s="79">
        <f t="shared" si="0"/>
        <v>0</v>
      </c>
      <c r="AH20" s="79">
        <f t="shared" si="0"/>
        <v>0</v>
      </c>
      <c r="AI20" s="79">
        <f t="shared" si="0"/>
        <v>0</v>
      </c>
      <c r="AJ20" s="79">
        <f t="shared" si="0"/>
        <v>0</v>
      </c>
      <c r="AK20" s="79">
        <f t="shared" si="0"/>
        <v>0</v>
      </c>
      <c r="AL20" s="79">
        <f t="shared" si="0"/>
        <v>0</v>
      </c>
      <c r="AM20" s="85">
        <f t="shared" si="0"/>
        <v>0</v>
      </c>
    </row>
    <row r="21" spans="1:39" x14ac:dyDescent="0.3">
      <c r="A21" s="1" t="s">
        <v>28</v>
      </c>
      <c r="B21" t="s">
        <v>29</v>
      </c>
      <c r="C21" s="75" t="e">
        <f t="shared" si="1"/>
        <v>#DIV/0!</v>
      </c>
      <c r="D21" s="76">
        <f t="shared" si="2"/>
        <v>0</v>
      </c>
      <c r="E21" s="76">
        <f t="shared" si="3"/>
        <v>0</v>
      </c>
      <c r="F21" s="76">
        <f t="shared" si="4"/>
        <v>0</v>
      </c>
      <c r="G21" s="76">
        <f t="shared" si="5"/>
        <v>0</v>
      </c>
      <c r="H21" s="103">
        <f t="shared" si="6"/>
        <v>0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3"/>
      <c r="U21" s="79"/>
      <c r="V21" s="78" t="e">
        <f t="shared" si="7"/>
        <v>#DIV/0!</v>
      </c>
      <c r="W21" s="79" t="str">
        <f t="shared" si="8"/>
        <v/>
      </c>
      <c r="X21" s="79">
        <f t="shared" si="9"/>
        <v>0</v>
      </c>
      <c r="Y21" s="79">
        <f t="shared" si="10"/>
        <v>0</v>
      </c>
      <c r="Z21" s="79">
        <f t="shared" si="11"/>
        <v>0</v>
      </c>
      <c r="AA21" s="149">
        <f t="shared" si="12"/>
        <v>0</v>
      </c>
      <c r="AB21" s="105">
        <f t="shared" si="0"/>
        <v>0</v>
      </c>
      <c r="AC21" s="79">
        <f t="shared" si="0"/>
        <v>0</v>
      </c>
      <c r="AD21" s="79">
        <f t="shared" si="0"/>
        <v>0</v>
      </c>
      <c r="AE21" s="79">
        <f t="shared" si="0"/>
        <v>0</v>
      </c>
      <c r="AF21" s="79">
        <f t="shared" si="0"/>
        <v>0</v>
      </c>
      <c r="AG21" s="79">
        <f t="shared" si="0"/>
        <v>0</v>
      </c>
      <c r="AH21" s="79">
        <f t="shared" si="0"/>
        <v>0</v>
      </c>
      <c r="AI21" s="79">
        <f t="shared" si="0"/>
        <v>0</v>
      </c>
      <c r="AJ21" s="79">
        <f t="shared" si="0"/>
        <v>0</v>
      </c>
      <c r="AK21" s="79">
        <f t="shared" si="0"/>
        <v>0</v>
      </c>
      <c r="AL21" s="79">
        <f t="shared" si="0"/>
        <v>0</v>
      </c>
      <c r="AM21" s="85">
        <f t="shared" si="0"/>
        <v>0</v>
      </c>
    </row>
    <row r="22" spans="1:39" x14ac:dyDescent="0.3">
      <c r="A22" s="1" t="s">
        <v>30</v>
      </c>
      <c r="B22" t="s">
        <v>31</v>
      </c>
      <c r="C22" s="75" t="e">
        <f t="shared" si="1"/>
        <v>#DIV/0!</v>
      </c>
      <c r="D22" s="76">
        <f t="shared" si="2"/>
        <v>0</v>
      </c>
      <c r="E22" s="76">
        <f t="shared" si="3"/>
        <v>0</v>
      </c>
      <c r="F22" s="76">
        <f t="shared" si="4"/>
        <v>0</v>
      </c>
      <c r="G22" s="76">
        <f t="shared" si="5"/>
        <v>0</v>
      </c>
      <c r="H22" s="103">
        <f t="shared" si="6"/>
        <v>0</v>
      </c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3"/>
      <c r="U22" s="79"/>
      <c r="V22" s="78" t="e">
        <f t="shared" si="7"/>
        <v>#DIV/0!</v>
      </c>
      <c r="W22" s="79" t="str">
        <f t="shared" si="8"/>
        <v/>
      </c>
      <c r="X22" s="79">
        <f t="shared" si="9"/>
        <v>0</v>
      </c>
      <c r="Y22" s="79">
        <f t="shared" si="10"/>
        <v>0</v>
      </c>
      <c r="Z22" s="79">
        <f t="shared" si="11"/>
        <v>0</v>
      </c>
      <c r="AA22" s="149">
        <f t="shared" si="12"/>
        <v>0</v>
      </c>
      <c r="AB22" s="105">
        <f t="shared" si="0"/>
        <v>0</v>
      </c>
      <c r="AC22" s="79">
        <f t="shared" si="0"/>
        <v>0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79">
        <f t="shared" si="0"/>
        <v>0</v>
      </c>
      <c r="AJ22" s="79">
        <f t="shared" si="0"/>
        <v>0</v>
      </c>
      <c r="AK22" s="79">
        <f t="shared" si="0"/>
        <v>0</v>
      </c>
      <c r="AL22" s="79">
        <f t="shared" si="0"/>
        <v>0</v>
      </c>
      <c r="AM22" s="85">
        <f t="shared" si="0"/>
        <v>0</v>
      </c>
    </row>
    <row r="23" spans="1:39" x14ac:dyDescent="0.3">
      <c r="A23" s="1" t="s">
        <v>32</v>
      </c>
      <c r="B23" t="s">
        <v>33</v>
      </c>
      <c r="C23" s="75" t="e">
        <f t="shared" si="1"/>
        <v>#DIV/0!</v>
      </c>
      <c r="D23" s="76">
        <f t="shared" si="2"/>
        <v>0</v>
      </c>
      <c r="E23" s="76">
        <f t="shared" si="3"/>
        <v>0</v>
      </c>
      <c r="F23" s="76">
        <f t="shared" si="4"/>
        <v>0</v>
      </c>
      <c r="G23" s="76">
        <f t="shared" si="5"/>
        <v>0</v>
      </c>
      <c r="H23" s="103">
        <f t="shared" si="6"/>
        <v>0</v>
      </c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3"/>
      <c r="U23" s="79"/>
      <c r="V23" s="78" t="e">
        <f t="shared" si="7"/>
        <v>#DIV/0!</v>
      </c>
      <c r="W23" s="79" t="str">
        <f t="shared" si="8"/>
        <v/>
      </c>
      <c r="X23" s="79">
        <f t="shared" si="9"/>
        <v>0</v>
      </c>
      <c r="Y23" s="79">
        <f t="shared" si="10"/>
        <v>0</v>
      </c>
      <c r="Z23" s="79">
        <f t="shared" si="11"/>
        <v>0</v>
      </c>
      <c r="AA23" s="149">
        <f t="shared" si="12"/>
        <v>0</v>
      </c>
      <c r="AB23" s="105">
        <f t="shared" si="0"/>
        <v>0</v>
      </c>
      <c r="AC23" s="79">
        <f t="shared" si="0"/>
        <v>0</v>
      </c>
      <c r="AD23" s="79">
        <f t="shared" si="0"/>
        <v>0</v>
      </c>
      <c r="AE23" s="79">
        <f t="shared" si="0"/>
        <v>0</v>
      </c>
      <c r="AF23" s="79">
        <f t="shared" si="0"/>
        <v>0</v>
      </c>
      <c r="AG23" s="79">
        <f t="shared" si="0"/>
        <v>0</v>
      </c>
      <c r="AH23" s="79">
        <f t="shared" si="0"/>
        <v>0</v>
      </c>
      <c r="AI23" s="79">
        <f t="shared" si="0"/>
        <v>0</v>
      </c>
      <c r="AJ23" s="79">
        <f t="shared" si="0"/>
        <v>0</v>
      </c>
      <c r="AK23" s="79">
        <f t="shared" si="0"/>
        <v>0</v>
      </c>
      <c r="AL23" s="79">
        <f t="shared" si="0"/>
        <v>0</v>
      </c>
      <c r="AM23" s="85">
        <f t="shared" si="0"/>
        <v>0</v>
      </c>
    </row>
    <row r="24" spans="1:39" x14ac:dyDescent="0.3">
      <c r="A24" s="1" t="s">
        <v>34</v>
      </c>
      <c r="B24" t="s">
        <v>35</v>
      </c>
      <c r="C24" s="75" t="e">
        <f t="shared" si="1"/>
        <v>#DIV/0!</v>
      </c>
      <c r="D24" s="76">
        <f t="shared" si="2"/>
        <v>0</v>
      </c>
      <c r="E24" s="76">
        <f t="shared" si="3"/>
        <v>0</v>
      </c>
      <c r="F24" s="76">
        <f t="shared" si="4"/>
        <v>0</v>
      </c>
      <c r="G24" s="76">
        <f t="shared" si="5"/>
        <v>0</v>
      </c>
      <c r="H24" s="103">
        <f t="shared" si="6"/>
        <v>0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3"/>
      <c r="U24" s="79"/>
      <c r="V24" s="78" t="e">
        <f t="shared" si="7"/>
        <v>#DIV/0!</v>
      </c>
      <c r="W24" s="79" t="str">
        <f t="shared" si="8"/>
        <v/>
      </c>
      <c r="X24" s="79">
        <f t="shared" si="9"/>
        <v>0</v>
      </c>
      <c r="Y24" s="79">
        <f t="shared" si="10"/>
        <v>0</v>
      </c>
      <c r="Z24" s="79">
        <f t="shared" si="11"/>
        <v>0</v>
      </c>
      <c r="AA24" s="149">
        <f t="shared" si="12"/>
        <v>0</v>
      </c>
      <c r="AB24" s="105">
        <f t="shared" si="0"/>
        <v>0</v>
      </c>
      <c r="AC24" s="79">
        <f t="shared" si="0"/>
        <v>0</v>
      </c>
      <c r="AD24" s="79">
        <f t="shared" si="0"/>
        <v>0</v>
      </c>
      <c r="AE24" s="79">
        <f t="shared" si="0"/>
        <v>0</v>
      </c>
      <c r="AF24" s="79">
        <f t="shared" si="0"/>
        <v>0</v>
      </c>
      <c r="AG24" s="79">
        <f t="shared" si="0"/>
        <v>0</v>
      </c>
      <c r="AH24" s="79">
        <f t="shared" si="0"/>
        <v>0</v>
      </c>
      <c r="AI24" s="79">
        <f t="shared" si="0"/>
        <v>0</v>
      </c>
      <c r="AJ24" s="79">
        <f t="shared" si="0"/>
        <v>0</v>
      </c>
      <c r="AK24" s="79">
        <f t="shared" si="0"/>
        <v>0</v>
      </c>
      <c r="AL24" s="79">
        <f t="shared" si="0"/>
        <v>0</v>
      </c>
      <c r="AM24" s="85">
        <f t="shared" si="0"/>
        <v>0</v>
      </c>
    </row>
    <row r="25" spans="1:39" x14ac:dyDescent="0.3">
      <c r="A25" s="1" t="s">
        <v>36</v>
      </c>
      <c r="B25" t="s">
        <v>37</v>
      </c>
      <c r="C25" s="75" t="e">
        <f t="shared" si="1"/>
        <v>#DIV/0!</v>
      </c>
      <c r="D25" s="76">
        <f t="shared" si="2"/>
        <v>0</v>
      </c>
      <c r="E25" s="76">
        <f t="shared" si="3"/>
        <v>0</v>
      </c>
      <c r="F25" s="76">
        <f t="shared" si="4"/>
        <v>0</v>
      </c>
      <c r="G25" s="76">
        <f t="shared" si="5"/>
        <v>0</v>
      </c>
      <c r="H25" s="103">
        <f t="shared" si="6"/>
        <v>0</v>
      </c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3"/>
      <c r="U25" s="79"/>
      <c r="V25" s="78" t="e">
        <f t="shared" si="7"/>
        <v>#DIV/0!</v>
      </c>
      <c r="W25" s="79" t="str">
        <f t="shared" si="8"/>
        <v/>
      </c>
      <c r="X25" s="79">
        <f t="shared" si="9"/>
        <v>0</v>
      </c>
      <c r="Y25" s="79">
        <f t="shared" si="10"/>
        <v>0</v>
      </c>
      <c r="Z25" s="79">
        <f t="shared" si="11"/>
        <v>0</v>
      </c>
      <c r="AA25" s="149">
        <f t="shared" si="12"/>
        <v>0</v>
      </c>
      <c r="AB25" s="105">
        <f t="shared" si="0"/>
        <v>0</v>
      </c>
      <c r="AC25" s="79">
        <f t="shared" si="0"/>
        <v>0</v>
      </c>
      <c r="AD25" s="79">
        <f t="shared" si="0"/>
        <v>0</v>
      </c>
      <c r="AE25" s="79">
        <f t="shared" si="0"/>
        <v>0</v>
      </c>
      <c r="AF25" s="79">
        <f t="shared" si="0"/>
        <v>0</v>
      </c>
      <c r="AG25" s="79">
        <f t="shared" si="0"/>
        <v>0</v>
      </c>
      <c r="AH25" s="79">
        <f t="shared" si="0"/>
        <v>0</v>
      </c>
      <c r="AI25" s="79">
        <f t="shared" si="0"/>
        <v>0</v>
      </c>
      <c r="AJ25" s="79">
        <f t="shared" si="0"/>
        <v>0</v>
      </c>
      <c r="AK25" s="79">
        <f t="shared" si="0"/>
        <v>0</v>
      </c>
      <c r="AL25" s="79">
        <f t="shared" si="0"/>
        <v>0</v>
      </c>
      <c r="AM25" s="85">
        <f t="shared" si="0"/>
        <v>0</v>
      </c>
    </row>
    <row r="26" spans="1:39" x14ac:dyDescent="0.3">
      <c r="A26" s="1" t="s">
        <v>38</v>
      </c>
      <c r="B26" t="s">
        <v>39</v>
      </c>
      <c r="C26" s="75" t="e">
        <f t="shared" si="1"/>
        <v>#DIV/0!</v>
      </c>
      <c r="D26" s="76">
        <f t="shared" si="2"/>
        <v>0</v>
      </c>
      <c r="E26" s="76">
        <f t="shared" si="3"/>
        <v>0</v>
      </c>
      <c r="F26" s="76">
        <f t="shared" si="4"/>
        <v>0</v>
      </c>
      <c r="G26" s="76">
        <f t="shared" si="5"/>
        <v>0</v>
      </c>
      <c r="H26" s="103">
        <f t="shared" si="6"/>
        <v>0</v>
      </c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3"/>
      <c r="U26" s="79"/>
      <c r="V26" s="78" t="e">
        <f t="shared" si="7"/>
        <v>#DIV/0!</v>
      </c>
      <c r="W26" s="79" t="str">
        <f t="shared" si="8"/>
        <v/>
      </c>
      <c r="X26" s="79">
        <f t="shared" si="9"/>
        <v>0</v>
      </c>
      <c r="Y26" s="79">
        <f t="shared" si="10"/>
        <v>0</v>
      </c>
      <c r="Z26" s="79">
        <f t="shared" si="11"/>
        <v>0</v>
      </c>
      <c r="AA26" s="149">
        <f t="shared" si="12"/>
        <v>0</v>
      </c>
      <c r="AB26" s="105">
        <f t="shared" si="0"/>
        <v>0</v>
      </c>
      <c r="AC26" s="79">
        <f t="shared" si="0"/>
        <v>0</v>
      </c>
      <c r="AD26" s="79">
        <f t="shared" si="0"/>
        <v>0</v>
      </c>
      <c r="AE26" s="79">
        <f t="shared" si="0"/>
        <v>0</v>
      </c>
      <c r="AF26" s="79">
        <f t="shared" si="0"/>
        <v>0</v>
      </c>
      <c r="AG26" s="79">
        <f t="shared" si="0"/>
        <v>0</v>
      </c>
      <c r="AH26" s="79">
        <f t="shared" si="0"/>
        <v>0</v>
      </c>
      <c r="AI26" s="79">
        <f t="shared" si="0"/>
        <v>0</v>
      </c>
      <c r="AJ26" s="79">
        <f t="shared" si="0"/>
        <v>0</v>
      </c>
      <c r="AK26" s="79">
        <f t="shared" si="0"/>
        <v>0</v>
      </c>
      <c r="AL26" s="79">
        <f t="shared" si="0"/>
        <v>0</v>
      </c>
      <c r="AM26" s="85">
        <f t="shared" si="0"/>
        <v>0</v>
      </c>
    </row>
    <row r="27" spans="1:39" x14ac:dyDescent="0.3">
      <c r="A27" s="1" t="s">
        <v>40</v>
      </c>
      <c r="B27" t="s">
        <v>41</v>
      </c>
      <c r="C27" s="75" t="e">
        <f t="shared" si="1"/>
        <v>#DIV/0!</v>
      </c>
      <c r="D27" s="76">
        <f t="shared" si="2"/>
        <v>0</v>
      </c>
      <c r="E27" s="76">
        <f t="shared" si="3"/>
        <v>0</v>
      </c>
      <c r="F27" s="76">
        <f t="shared" si="4"/>
        <v>0</v>
      </c>
      <c r="G27" s="76">
        <f t="shared" si="5"/>
        <v>0</v>
      </c>
      <c r="H27" s="103">
        <f t="shared" si="6"/>
        <v>0</v>
      </c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3"/>
      <c r="U27" s="79"/>
      <c r="V27" s="78" t="e">
        <f t="shared" si="7"/>
        <v>#DIV/0!</v>
      </c>
      <c r="W27" s="79" t="str">
        <f t="shared" si="8"/>
        <v/>
      </c>
      <c r="X27" s="79">
        <f t="shared" si="9"/>
        <v>0</v>
      </c>
      <c r="Y27" s="79">
        <f t="shared" si="10"/>
        <v>0</v>
      </c>
      <c r="Z27" s="79">
        <f t="shared" si="11"/>
        <v>0</v>
      </c>
      <c r="AA27" s="149">
        <f t="shared" si="12"/>
        <v>0</v>
      </c>
      <c r="AB27" s="105">
        <f t="shared" si="0"/>
        <v>0</v>
      </c>
      <c r="AC27" s="79">
        <f t="shared" si="0"/>
        <v>0</v>
      </c>
      <c r="AD27" s="79">
        <f t="shared" si="0"/>
        <v>0</v>
      </c>
      <c r="AE27" s="79">
        <f t="shared" si="0"/>
        <v>0</v>
      </c>
      <c r="AF27" s="79">
        <f t="shared" si="0"/>
        <v>0</v>
      </c>
      <c r="AG27" s="79">
        <f t="shared" si="0"/>
        <v>0</v>
      </c>
      <c r="AH27" s="79">
        <f t="shared" si="0"/>
        <v>0</v>
      </c>
      <c r="AI27" s="79">
        <f t="shared" si="0"/>
        <v>0</v>
      </c>
      <c r="AJ27" s="79">
        <f t="shared" si="0"/>
        <v>0</v>
      </c>
      <c r="AK27" s="79">
        <f t="shared" si="0"/>
        <v>0</v>
      </c>
      <c r="AL27" s="79">
        <f t="shared" si="0"/>
        <v>0</v>
      </c>
      <c r="AM27" s="85">
        <f t="shared" si="0"/>
        <v>0</v>
      </c>
    </row>
    <row r="28" spans="1:39" x14ac:dyDescent="0.3">
      <c r="A28" s="1" t="s">
        <v>42</v>
      </c>
      <c r="B28" t="s">
        <v>43</v>
      </c>
      <c r="C28" s="75" t="e">
        <f t="shared" si="1"/>
        <v>#DIV/0!</v>
      </c>
      <c r="D28" s="76">
        <f t="shared" si="2"/>
        <v>0</v>
      </c>
      <c r="E28" s="76">
        <f t="shared" si="3"/>
        <v>0</v>
      </c>
      <c r="F28" s="76">
        <f t="shared" si="4"/>
        <v>0</v>
      </c>
      <c r="G28" s="76">
        <f t="shared" si="5"/>
        <v>0</v>
      </c>
      <c r="H28" s="103">
        <f t="shared" si="6"/>
        <v>0</v>
      </c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3"/>
      <c r="U28" s="79"/>
      <c r="V28" s="78" t="e">
        <f t="shared" si="7"/>
        <v>#DIV/0!</v>
      </c>
      <c r="W28" s="79" t="str">
        <f t="shared" si="8"/>
        <v/>
      </c>
      <c r="X28" s="79">
        <f t="shared" si="9"/>
        <v>0</v>
      </c>
      <c r="Y28" s="79">
        <f t="shared" si="10"/>
        <v>0</v>
      </c>
      <c r="Z28" s="79">
        <f t="shared" si="11"/>
        <v>0</v>
      </c>
      <c r="AA28" s="149">
        <f t="shared" si="12"/>
        <v>0</v>
      </c>
      <c r="AB28" s="105">
        <f t="shared" si="0"/>
        <v>0</v>
      </c>
      <c r="AC28" s="79">
        <f t="shared" si="0"/>
        <v>0</v>
      </c>
      <c r="AD28" s="79">
        <f t="shared" si="0"/>
        <v>0</v>
      </c>
      <c r="AE28" s="79">
        <f t="shared" si="0"/>
        <v>0</v>
      </c>
      <c r="AF28" s="79">
        <f t="shared" si="0"/>
        <v>0</v>
      </c>
      <c r="AG28" s="79">
        <f t="shared" si="0"/>
        <v>0</v>
      </c>
      <c r="AH28" s="79">
        <f t="shared" si="0"/>
        <v>0</v>
      </c>
      <c r="AI28" s="79">
        <f t="shared" si="0"/>
        <v>0</v>
      </c>
      <c r="AJ28" s="79">
        <f t="shared" si="0"/>
        <v>0</v>
      </c>
      <c r="AK28" s="79">
        <f t="shared" si="0"/>
        <v>0</v>
      </c>
      <c r="AL28" s="79">
        <f t="shared" si="0"/>
        <v>0</v>
      </c>
      <c r="AM28" s="85">
        <f t="shared" si="0"/>
        <v>0</v>
      </c>
    </row>
    <row r="29" spans="1:39" x14ac:dyDescent="0.3">
      <c r="A29" s="1" t="s">
        <v>44</v>
      </c>
      <c r="B29" t="s">
        <v>45</v>
      </c>
      <c r="C29" s="75" t="e">
        <f t="shared" si="1"/>
        <v>#DIV/0!</v>
      </c>
      <c r="D29" s="76">
        <f t="shared" si="2"/>
        <v>0</v>
      </c>
      <c r="E29" s="76">
        <f t="shared" si="3"/>
        <v>0</v>
      </c>
      <c r="F29" s="76">
        <f t="shared" si="4"/>
        <v>0</v>
      </c>
      <c r="G29" s="76">
        <f t="shared" si="5"/>
        <v>0</v>
      </c>
      <c r="H29" s="103">
        <f t="shared" si="6"/>
        <v>0</v>
      </c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3"/>
      <c r="U29" s="79"/>
      <c r="V29" s="78" t="e">
        <f t="shared" si="7"/>
        <v>#DIV/0!</v>
      </c>
      <c r="W29" s="79" t="str">
        <f t="shared" si="8"/>
        <v/>
      </c>
      <c r="X29" s="79">
        <f t="shared" si="9"/>
        <v>0</v>
      </c>
      <c r="Y29" s="79">
        <f t="shared" si="10"/>
        <v>0</v>
      </c>
      <c r="Z29" s="79">
        <f t="shared" si="11"/>
        <v>0</v>
      </c>
      <c r="AA29" s="149">
        <f t="shared" si="12"/>
        <v>0</v>
      </c>
      <c r="AB29" s="105">
        <f t="shared" si="0"/>
        <v>0</v>
      </c>
      <c r="AC29" s="79">
        <f t="shared" si="0"/>
        <v>0</v>
      </c>
      <c r="AD29" s="79">
        <f t="shared" si="0"/>
        <v>0</v>
      </c>
      <c r="AE29" s="79">
        <f t="shared" si="0"/>
        <v>0</v>
      </c>
      <c r="AF29" s="79">
        <f t="shared" si="0"/>
        <v>0</v>
      </c>
      <c r="AG29" s="79">
        <f t="shared" si="0"/>
        <v>0</v>
      </c>
      <c r="AH29" s="79">
        <f t="shared" si="0"/>
        <v>0</v>
      </c>
      <c r="AI29" s="79">
        <f t="shared" si="0"/>
        <v>0</v>
      </c>
      <c r="AJ29" s="79">
        <f t="shared" si="0"/>
        <v>0</v>
      </c>
      <c r="AK29" s="79">
        <f t="shared" si="0"/>
        <v>0</v>
      </c>
      <c r="AL29" s="79">
        <f t="shared" si="0"/>
        <v>0</v>
      </c>
      <c r="AM29" s="85">
        <f t="shared" si="0"/>
        <v>0</v>
      </c>
    </row>
    <row r="30" spans="1:39" x14ac:dyDescent="0.3">
      <c r="A30" s="1" t="s">
        <v>46</v>
      </c>
      <c r="B30" t="s">
        <v>47</v>
      </c>
      <c r="C30" s="75" t="e">
        <f t="shared" si="1"/>
        <v>#DIV/0!</v>
      </c>
      <c r="D30" s="76">
        <f t="shared" si="2"/>
        <v>0</v>
      </c>
      <c r="E30" s="76">
        <f t="shared" si="3"/>
        <v>0</v>
      </c>
      <c r="F30" s="76">
        <f t="shared" si="4"/>
        <v>0</v>
      </c>
      <c r="G30" s="76">
        <f t="shared" si="5"/>
        <v>0</v>
      </c>
      <c r="H30" s="103">
        <f t="shared" si="6"/>
        <v>0</v>
      </c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3"/>
      <c r="U30" s="79"/>
      <c r="V30" s="78" t="e">
        <f t="shared" si="7"/>
        <v>#DIV/0!</v>
      </c>
      <c r="W30" s="79" t="str">
        <f t="shared" si="8"/>
        <v/>
      </c>
      <c r="X30" s="79">
        <f t="shared" si="9"/>
        <v>0</v>
      </c>
      <c r="Y30" s="79">
        <f t="shared" si="10"/>
        <v>0</v>
      </c>
      <c r="Z30" s="79">
        <f t="shared" si="11"/>
        <v>0</v>
      </c>
      <c r="AA30" s="149">
        <f t="shared" si="12"/>
        <v>0</v>
      </c>
      <c r="AB30" s="105">
        <f t="shared" si="0"/>
        <v>0</v>
      </c>
      <c r="AC30" s="79">
        <f t="shared" si="0"/>
        <v>0</v>
      </c>
      <c r="AD30" s="79">
        <f t="shared" si="0"/>
        <v>0</v>
      </c>
      <c r="AE30" s="79">
        <f t="shared" si="0"/>
        <v>0</v>
      </c>
      <c r="AF30" s="79">
        <f t="shared" si="0"/>
        <v>0</v>
      </c>
      <c r="AG30" s="79">
        <f t="shared" si="0"/>
        <v>0</v>
      </c>
      <c r="AH30" s="79">
        <f t="shared" si="0"/>
        <v>0</v>
      </c>
      <c r="AI30" s="79">
        <f t="shared" si="0"/>
        <v>0</v>
      </c>
      <c r="AJ30" s="79">
        <f t="shared" si="0"/>
        <v>0</v>
      </c>
      <c r="AK30" s="79">
        <f t="shared" si="0"/>
        <v>0</v>
      </c>
      <c r="AL30" s="79">
        <f t="shared" si="0"/>
        <v>0</v>
      </c>
      <c r="AM30" s="85">
        <f t="shared" si="0"/>
        <v>0</v>
      </c>
    </row>
    <row r="31" spans="1:39" x14ac:dyDescent="0.3">
      <c r="A31" s="1" t="s">
        <v>48</v>
      </c>
      <c r="B31" t="s">
        <v>49</v>
      </c>
      <c r="C31" s="75" t="e">
        <f t="shared" si="1"/>
        <v>#DIV/0!</v>
      </c>
      <c r="D31" s="76">
        <f t="shared" si="2"/>
        <v>0</v>
      </c>
      <c r="E31" s="76">
        <f t="shared" si="3"/>
        <v>0</v>
      </c>
      <c r="F31" s="76">
        <f t="shared" si="4"/>
        <v>0</v>
      </c>
      <c r="G31" s="76">
        <f t="shared" si="5"/>
        <v>0</v>
      </c>
      <c r="H31" s="103">
        <f t="shared" si="6"/>
        <v>0</v>
      </c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3"/>
      <c r="U31" s="79"/>
      <c r="V31" s="78" t="e">
        <f t="shared" si="7"/>
        <v>#DIV/0!</v>
      </c>
      <c r="W31" s="79" t="str">
        <f t="shared" si="8"/>
        <v/>
      </c>
      <c r="X31" s="79">
        <f t="shared" si="9"/>
        <v>0</v>
      </c>
      <c r="Y31" s="79">
        <f t="shared" si="10"/>
        <v>0</v>
      </c>
      <c r="Z31" s="79">
        <f t="shared" si="11"/>
        <v>0</v>
      </c>
      <c r="AA31" s="149">
        <f t="shared" si="12"/>
        <v>0</v>
      </c>
      <c r="AB31" s="105">
        <f t="shared" si="0"/>
        <v>0</v>
      </c>
      <c r="AC31" s="79">
        <f t="shared" si="0"/>
        <v>0</v>
      </c>
      <c r="AD31" s="79">
        <f t="shared" si="0"/>
        <v>0</v>
      </c>
      <c r="AE31" s="79">
        <f t="shared" si="0"/>
        <v>0</v>
      </c>
      <c r="AF31" s="79">
        <f t="shared" si="0"/>
        <v>0</v>
      </c>
      <c r="AG31" s="79">
        <f t="shared" si="0"/>
        <v>0</v>
      </c>
      <c r="AH31" s="79">
        <f t="shared" si="0"/>
        <v>0</v>
      </c>
      <c r="AI31" s="79">
        <f t="shared" si="0"/>
        <v>0</v>
      </c>
      <c r="AJ31" s="79">
        <f t="shared" si="0"/>
        <v>0</v>
      </c>
      <c r="AK31" s="79">
        <f t="shared" si="0"/>
        <v>0</v>
      </c>
      <c r="AL31" s="79">
        <f t="shared" si="0"/>
        <v>0</v>
      </c>
      <c r="AM31" s="85">
        <f t="shared" si="0"/>
        <v>0</v>
      </c>
    </row>
    <row r="32" spans="1:39" x14ac:dyDescent="0.3">
      <c r="A32" s="1" t="s">
        <v>50</v>
      </c>
      <c r="B32" t="s">
        <v>51</v>
      </c>
      <c r="C32" s="75" t="e">
        <f t="shared" si="1"/>
        <v>#DIV/0!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3">
        <f t="shared" si="6"/>
        <v>0</v>
      </c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3"/>
      <c r="U32" s="79"/>
      <c r="V32" s="78" t="e">
        <f t="shared" si="7"/>
        <v>#DIV/0!</v>
      </c>
      <c r="W32" s="79" t="str">
        <f t="shared" si="8"/>
        <v/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149">
        <f t="shared" si="12"/>
        <v>0</v>
      </c>
      <c r="AB32" s="105">
        <f t="shared" si="0"/>
        <v>0</v>
      </c>
      <c r="AC32" s="79">
        <f t="shared" si="0"/>
        <v>0</v>
      </c>
      <c r="AD32" s="79">
        <f t="shared" si="0"/>
        <v>0</v>
      </c>
      <c r="AE32" s="79">
        <f t="shared" si="0"/>
        <v>0</v>
      </c>
      <c r="AF32" s="79">
        <f t="shared" si="0"/>
        <v>0</v>
      </c>
      <c r="AG32" s="79">
        <f t="shared" si="0"/>
        <v>0</v>
      </c>
      <c r="AH32" s="79">
        <f t="shared" si="0"/>
        <v>0</v>
      </c>
      <c r="AI32" s="79">
        <f t="shared" si="0"/>
        <v>0</v>
      </c>
      <c r="AJ32" s="79">
        <f t="shared" si="0"/>
        <v>0</v>
      </c>
      <c r="AK32" s="79">
        <f t="shared" si="0"/>
        <v>0</v>
      </c>
      <c r="AL32" s="79">
        <f t="shared" si="0"/>
        <v>0</v>
      </c>
      <c r="AM32" s="85">
        <f t="shared" si="0"/>
        <v>0</v>
      </c>
    </row>
    <row r="33" spans="1:39" x14ac:dyDescent="0.3">
      <c r="A33" s="1" t="s">
        <v>52</v>
      </c>
      <c r="B33" t="s">
        <v>53</v>
      </c>
      <c r="C33" s="75" t="e">
        <f t="shared" si="1"/>
        <v>#DIV/0!</v>
      </c>
      <c r="D33" s="76">
        <f t="shared" si="2"/>
        <v>0</v>
      </c>
      <c r="E33" s="76">
        <f t="shared" si="3"/>
        <v>0</v>
      </c>
      <c r="F33" s="76">
        <f t="shared" si="4"/>
        <v>0</v>
      </c>
      <c r="G33" s="76">
        <f t="shared" si="5"/>
        <v>0</v>
      </c>
      <c r="H33" s="103">
        <f t="shared" si="6"/>
        <v>0</v>
      </c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3"/>
      <c r="U33" s="79"/>
      <c r="V33" s="78" t="e">
        <f t="shared" si="7"/>
        <v>#DIV/0!</v>
      </c>
      <c r="W33" s="79" t="str">
        <f t="shared" si="8"/>
        <v/>
      </c>
      <c r="X33" s="79">
        <f t="shared" si="9"/>
        <v>0</v>
      </c>
      <c r="Y33" s="79">
        <f t="shared" si="10"/>
        <v>0</v>
      </c>
      <c r="Z33" s="79">
        <f t="shared" si="11"/>
        <v>0</v>
      </c>
      <c r="AA33" s="149">
        <f t="shared" si="12"/>
        <v>0</v>
      </c>
      <c r="AB33" s="105">
        <f t="shared" si="0"/>
        <v>0</v>
      </c>
      <c r="AC33" s="79">
        <f t="shared" si="0"/>
        <v>0</v>
      </c>
      <c r="AD33" s="79">
        <f t="shared" si="0"/>
        <v>0</v>
      </c>
      <c r="AE33" s="79">
        <f t="shared" si="0"/>
        <v>0</v>
      </c>
      <c r="AF33" s="79">
        <f t="shared" si="0"/>
        <v>0</v>
      </c>
      <c r="AG33" s="79">
        <f t="shared" si="0"/>
        <v>0</v>
      </c>
      <c r="AH33" s="79">
        <f t="shared" si="0"/>
        <v>0</v>
      </c>
      <c r="AI33" s="79">
        <f t="shared" si="0"/>
        <v>0</v>
      </c>
      <c r="AJ33" s="79">
        <f t="shared" si="0"/>
        <v>0</v>
      </c>
      <c r="AK33" s="79">
        <f t="shared" si="0"/>
        <v>0</v>
      </c>
      <c r="AL33" s="79">
        <f t="shared" si="0"/>
        <v>0</v>
      </c>
      <c r="AM33" s="85">
        <f t="shared" si="0"/>
        <v>0</v>
      </c>
    </row>
    <row r="34" spans="1:39" x14ac:dyDescent="0.3">
      <c r="A34" s="1" t="s">
        <v>54</v>
      </c>
      <c r="B34" t="s">
        <v>55</v>
      </c>
      <c r="C34" s="75" t="e">
        <f t="shared" si="1"/>
        <v>#DIV/0!</v>
      </c>
      <c r="D34" s="76">
        <f t="shared" si="2"/>
        <v>0</v>
      </c>
      <c r="E34" s="76">
        <f t="shared" si="3"/>
        <v>0</v>
      </c>
      <c r="F34" s="76">
        <f t="shared" si="4"/>
        <v>0</v>
      </c>
      <c r="G34" s="76">
        <f t="shared" si="5"/>
        <v>0</v>
      </c>
      <c r="H34" s="103">
        <f t="shared" si="6"/>
        <v>0</v>
      </c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  <c r="U34" s="79"/>
      <c r="V34" s="78" t="e">
        <f t="shared" si="7"/>
        <v>#DIV/0!</v>
      </c>
      <c r="W34" s="79" t="str">
        <f t="shared" si="8"/>
        <v/>
      </c>
      <c r="X34" s="79">
        <f t="shared" si="9"/>
        <v>0</v>
      </c>
      <c r="Y34" s="79">
        <f t="shared" si="10"/>
        <v>0</v>
      </c>
      <c r="Z34" s="79">
        <f t="shared" si="11"/>
        <v>0</v>
      </c>
      <c r="AA34" s="149">
        <f t="shared" si="12"/>
        <v>0</v>
      </c>
      <c r="AB34" s="105">
        <f t="shared" si="0"/>
        <v>0</v>
      </c>
      <c r="AC34" s="79">
        <f t="shared" si="0"/>
        <v>0</v>
      </c>
      <c r="AD34" s="79">
        <f t="shared" si="0"/>
        <v>0</v>
      </c>
      <c r="AE34" s="79">
        <f t="shared" si="0"/>
        <v>0</v>
      </c>
      <c r="AF34" s="79">
        <f t="shared" si="0"/>
        <v>0</v>
      </c>
      <c r="AG34" s="79">
        <f t="shared" si="0"/>
        <v>0</v>
      </c>
      <c r="AH34" s="79">
        <f t="shared" si="0"/>
        <v>0</v>
      </c>
      <c r="AI34" s="79">
        <f t="shared" si="0"/>
        <v>0</v>
      </c>
      <c r="AJ34" s="79">
        <f t="shared" si="0"/>
        <v>0</v>
      </c>
      <c r="AK34" s="79">
        <f t="shared" si="0"/>
        <v>0</v>
      </c>
      <c r="AL34" s="79">
        <f t="shared" si="0"/>
        <v>0</v>
      </c>
      <c r="AM34" s="85">
        <f t="shared" si="0"/>
        <v>0</v>
      </c>
    </row>
    <row r="35" spans="1:39" x14ac:dyDescent="0.3">
      <c r="A35" s="1" t="s">
        <v>56</v>
      </c>
      <c r="B35" t="s">
        <v>57</v>
      </c>
      <c r="C35" s="75" t="e">
        <f t="shared" si="1"/>
        <v>#DIV/0!</v>
      </c>
      <c r="D35" s="76">
        <f t="shared" si="2"/>
        <v>0</v>
      </c>
      <c r="E35" s="76">
        <f t="shared" si="3"/>
        <v>0</v>
      </c>
      <c r="F35" s="76">
        <f t="shared" si="4"/>
        <v>0</v>
      </c>
      <c r="G35" s="76">
        <f t="shared" si="5"/>
        <v>0</v>
      </c>
      <c r="H35" s="103">
        <f t="shared" si="6"/>
        <v>0</v>
      </c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3"/>
      <c r="U35" s="79"/>
      <c r="V35" s="78" t="e">
        <f t="shared" si="7"/>
        <v>#DIV/0!</v>
      </c>
      <c r="W35" s="79" t="str">
        <f t="shared" si="8"/>
        <v/>
      </c>
      <c r="X35" s="79">
        <f t="shared" si="9"/>
        <v>0</v>
      </c>
      <c r="Y35" s="79">
        <f t="shared" si="10"/>
        <v>0</v>
      </c>
      <c r="Z35" s="79">
        <f t="shared" si="11"/>
        <v>0</v>
      </c>
      <c r="AA35" s="149">
        <f t="shared" si="12"/>
        <v>0</v>
      </c>
      <c r="AB35" s="105">
        <f t="shared" si="0"/>
        <v>0</v>
      </c>
      <c r="AC35" s="79">
        <f t="shared" si="0"/>
        <v>0</v>
      </c>
      <c r="AD35" s="79">
        <f t="shared" si="0"/>
        <v>0</v>
      </c>
      <c r="AE35" s="79">
        <f t="shared" si="0"/>
        <v>0</v>
      </c>
      <c r="AF35" s="79">
        <f t="shared" si="0"/>
        <v>0</v>
      </c>
      <c r="AG35" s="79">
        <f t="shared" si="0"/>
        <v>0</v>
      </c>
      <c r="AH35" s="79">
        <f t="shared" si="0"/>
        <v>0</v>
      </c>
      <c r="AI35" s="79">
        <f t="shared" si="0"/>
        <v>0</v>
      </c>
      <c r="AJ35" s="79">
        <f t="shared" si="0"/>
        <v>0</v>
      </c>
      <c r="AK35" s="79">
        <f t="shared" si="0"/>
        <v>0</v>
      </c>
      <c r="AL35" s="79">
        <f t="shared" si="0"/>
        <v>0</v>
      </c>
      <c r="AM35" s="85">
        <f t="shared" si="0"/>
        <v>0</v>
      </c>
    </row>
    <row r="36" spans="1:39" x14ac:dyDescent="0.3">
      <c r="A36" s="1" t="s">
        <v>58</v>
      </c>
      <c r="B36" t="s">
        <v>59</v>
      </c>
      <c r="C36" s="75" t="e">
        <f t="shared" si="1"/>
        <v>#DIV/0!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3">
        <f t="shared" si="6"/>
        <v>0</v>
      </c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3"/>
      <c r="U36" s="79"/>
      <c r="V36" s="78" t="e">
        <f t="shared" si="7"/>
        <v>#DIV/0!</v>
      </c>
      <c r="W36" s="79" t="str">
        <f t="shared" si="8"/>
        <v/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149">
        <f t="shared" si="12"/>
        <v>0</v>
      </c>
      <c r="AB36" s="105">
        <f t="shared" si="0"/>
        <v>0</v>
      </c>
      <c r="AC36" s="79">
        <f t="shared" si="0"/>
        <v>0</v>
      </c>
      <c r="AD36" s="79">
        <f t="shared" si="0"/>
        <v>0</v>
      </c>
      <c r="AE36" s="79">
        <f t="shared" si="0"/>
        <v>0</v>
      </c>
      <c r="AF36" s="79">
        <f t="shared" si="0"/>
        <v>0</v>
      </c>
      <c r="AG36" s="79">
        <f t="shared" si="0"/>
        <v>0</v>
      </c>
      <c r="AH36" s="79">
        <f t="shared" si="0"/>
        <v>0</v>
      </c>
      <c r="AI36" s="79">
        <f t="shared" si="0"/>
        <v>0</v>
      </c>
      <c r="AJ36" s="79">
        <f t="shared" si="0"/>
        <v>0</v>
      </c>
      <c r="AK36" s="79">
        <f t="shared" si="0"/>
        <v>0</v>
      </c>
      <c r="AL36" s="79">
        <f t="shared" si="0"/>
        <v>0</v>
      </c>
      <c r="AM36" s="85">
        <f t="shared" si="0"/>
        <v>0</v>
      </c>
    </row>
    <row r="37" spans="1:39" x14ac:dyDescent="0.3">
      <c r="A37" s="1" t="s">
        <v>60</v>
      </c>
      <c r="B37" t="s">
        <v>61</v>
      </c>
      <c r="C37" s="75" t="e">
        <f t="shared" si="1"/>
        <v>#DIV/0!</v>
      </c>
      <c r="D37" s="76">
        <f t="shared" si="2"/>
        <v>0</v>
      </c>
      <c r="E37" s="76">
        <f t="shared" si="3"/>
        <v>0</v>
      </c>
      <c r="F37" s="76">
        <f t="shared" si="4"/>
        <v>0</v>
      </c>
      <c r="G37" s="76">
        <f t="shared" si="5"/>
        <v>0</v>
      </c>
      <c r="H37" s="103">
        <f t="shared" si="6"/>
        <v>0</v>
      </c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3"/>
      <c r="U37" s="79"/>
      <c r="V37" s="78" t="e">
        <f t="shared" si="7"/>
        <v>#DIV/0!</v>
      </c>
      <c r="W37" s="79" t="str">
        <f t="shared" si="8"/>
        <v/>
      </c>
      <c r="X37" s="79">
        <f t="shared" si="9"/>
        <v>0</v>
      </c>
      <c r="Y37" s="79">
        <f t="shared" si="10"/>
        <v>0</v>
      </c>
      <c r="Z37" s="79">
        <f t="shared" si="11"/>
        <v>0</v>
      </c>
      <c r="AA37" s="149">
        <f t="shared" si="12"/>
        <v>0</v>
      </c>
      <c r="AB37" s="105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85">
        <f t="shared" si="0"/>
        <v>0</v>
      </c>
    </row>
    <row r="38" spans="1:39" x14ac:dyDescent="0.3">
      <c r="A38" s="1" t="s">
        <v>62</v>
      </c>
      <c r="B38" t="s">
        <v>63</v>
      </c>
      <c r="C38" s="75" t="e">
        <f t="shared" si="1"/>
        <v>#DIV/0!</v>
      </c>
      <c r="D38" s="76">
        <f t="shared" si="2"/>
        <v>0</v>
      </c>
      <c r="E38" s="76">
        <f t="shared" si="3"/>
        <v>0</v>
      </c>
      <c r="F38" s="76">
        <f t="shared" si="4"/>
        <v>0</v>
      </c>
      <c r="G38" s="76">
        <f t="shared" si="5"/>
        <v>0</v>
      </c>
      <c r="H38" s="103">
        <f t="shared" si="6"/>
        <v>0</v>
      </c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3"/>
      <c r="U38" s="79"/>
      <c r="V38" s="78" t="e">
        <f t="shared" si="7"/>
        <v>#DIV/0!</v>
      </c>
      <c r="W38" s="79" t="str">
        <f t="shared" si="8"/>
        <v/>
      </c>
      <c r="X38" s="79">
        <f t="shared" si="9"/>
        <v>0</v>
      </c>
      <c r="Y38" s="79">
        <f t="shared" si="10"/>
        <v>0</v>
      </c>
      <c r="Z38" s="79">
        <f t="shared" si="11"/>
        <v>0</v>
      </c>
      <c r="AA38" s="149">
        <f t="shared" si="12"/>
        <v>0</v>
      </c>
      <c r="AB38" s="105">
        <f t="shared" si="0"/>
        <v>0</v>
      </c>
      <c r="AC38" s="79">
        <f t="shared" si="0"/>
        <v>0</v>
      </c>
      <c r="AD38" s="79">
        <f t="shared" si="0"/>
        <v>0</v>
      </c>
      <c r="AE38" s="79">
        <f t="shared" ref="AC38:AM50" si="13">IFERROR(L38/L$14,0)</f>
        <v>0</v>
      </c>
      <c r="AF38" s="79">
        <f t="shared" si="13"/>
        <v>0</v>
      </c>
      <c r="AG38" s="79">
        <f t="shared" si="13"/>
        <v>0</v>
      </c>
      <c r="AH38" s="79">
        <f t="shared" si="13"/>
        <v>0</v>
      </c>
      <c r="AI38" s="79">
        <f t="shared" si="13"/>
        <v>0</v>
      </c>
      <c r="AJ38" s="79">
        <f t="shared" si="13"/>
        <v>0</v>
      </c>
      <c r="AK38" s="79">
        <f t="shared" si="13"/>
        <v>0</v>
      </c>
      <c r="AL38" s="79">
        <f t="shared" si="13"/>
        <v>0</v>
      </c>
      <c r="AM38" s="85">
        <f t="shared" si="13"/>
        <v>0</v>
      </c>
    </row>
    <row r="39" spans="1:39" x14ac:dyDescent="0.3">
      <c r="A39" s="1" t="s">
        <v>64</v>
      </c>
      <c r="B39" t="s">
        <v>65</v>
      </c>
      <c r="C39" s="75" t="e">
        <f t="shared" si="1"/>
        <v>#DIV/0!</v>
      </c>
      <c r="D39" s="76">
        <f t="shared" si="2"/>
        <v>0</v>
      </c>
      <c r="E39" s="76">
        <f t="shared" si="3"/>
        <v>0</v>
      </c>
      <c r="F39" s="76">
        <f t="shared" si="4"/>
        <v>0</v>
      </c>
      <c r="G39" s="76">
        <f t="shared" si="5"/>
        <v>0</v>
      </c>
      <c r="H39" s="103">
        <f t="shared" si="6"/>
        <v>0</v>
      </c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3"/>
      <c r="U39" s="79"/>
      <c r="V39" s="78" t="e">
        <f t="shared" si="7"/>
        <v>#DIV/0!</v>
      </c>
      <c r="W39" s="79" t="str">
        <f t="shared" si="8"/>
        <v/>
      </c>
      <c r="X39" s="79">
        <f t="shared" si="9"/>
        <v>0</v>
      </c>
      <c r="Y39" s="79">
        <f t="shared" si="10"/>
        <v>0</v>
      </c>
      <c r="Z39" s="79">
        <f t="shared" si="11"/>
        <v>0</v>
      </c>
      <c r="AA39" s="149">
        <f t="shared" si="12"/>
        <v>0</v>
      </c>
      <c r="AB39" s="105">
        <f t="shared" ref="AB39:AB50" si="14">IFERROR(I39/I$14,0)</f>
        <v>0</v>
      </c>
      <c r="AC39" s="79">
        <f t="shared" si="13"/>
        <v>0</v>
      </c>
      <c r="AD39" s="79">
        <f t="shared" si="13"/>
        <v>0</v>
      </c>
      <c r="AE39" s="79">
        <f t="shared" si="13"/>
        <v>0</v>
      </c>
      <c r="AF39" s="79">
        <f t="shared" si="13"/>
        <v>0</v>
      </c>
      <c r="AG39" s="79">
        <f t="shared" si="13"/>
        <v>0</v>
      </c>
      <c r="AH39" s="79">
        <f t="shared" si="13"/>
        <v>0</v>
      </c>
      <c r="AI39" s="79">
        <f t="shared" si="13"/>
        <v>0</v>
      </c>
      <c r="AJ39" s="79">
        <f t="shared" si="13"/>
        <v>0</v>
      </c>
      <c r="AK39" s="79">
        <f t="shared" si="13"/>
        <v>0</v>
      </c>
      <c r="AL39" s="79">
        <f t="shared" si="13"/>
        <v>0</v>
      </c>
      <c r="AM39" s="85">
        <f t="shared" si="13"/>
        <v>0</v>
      </c>
    </row>
    <row r="40" spans="1:39" x14ac:dyDescent="0.3">
      <c r="A40" s="1" t="s">
        <v>66</v>
      </c>
      <c r="B40" t="s">
        <v>67</v>
      </c>
      <c r="C40" s="75" t="e">
        <f t="shared" si="1"/>
        <v>#DIV/0!</v>
      </c>
      <c r="D40" s="76">
        <f t="shared" si="2"/>
        <v>0</v>
      </c>
      <c r="E40" s="76">
        <f t="shared" si="3"/>
        <v>0</v>
      </c>
      <c r="F40" s="76">
        <f t="shared" si="4"/>
        <v>0</v>
      </c>
      <c r="G40" s="76">
        <f t="shared" si="5"/>
        <v>0</v>
      </c>
      <c r="H40" s="103">
        <f t="shared" si="6"/>
        <v>0</v>
      </c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3"/>
      <c r="U40" s="79"/>
      <c r="V40" s="78" t="e">
        <f t="shared" si="7"/>
        <v>#DIV/0!</v>
      </c>
      <c r="W40" s="79" t="str">
        <f t="shared" si="8"/>
        <v/>
      </c>
      <c r="X40" s="79">
        <f t="shared" si="9"/>
        <v>0</v>
      </c>
      <c r="Y40" s="79">
        <f t="shared" si="10"/>
        <v>0</v>
      </c>
      <c r="Z40" s="79">
        <f t="shared" si="11"/>
        <v>0</v>
      </c>
      <c r="AA40" s="149">
        <f t="shared" si="12"/>
        <v>0</v>
      </c>
      <c r="AB40" s="105">
        <f t="shared" si="14"/>
        <v>0</v>
      </c>
      <c r="AC40" s="79">
        <f t="shared" si="13"/>
        <v>0</v>
      </c>
      <c r="AD40" s="79">
        <f t="shared" si="13"/>
        <v>0</v>
      </c>
      <c r="AE40" s="79">
        <f t="shared" si="13"/>
        <v>0</v>
      </c>
      <c r="AF40" s="79">
        <f t="shared" si="13"/>
        <v>0</v>
      </c>
      <c r="AG40" s="79">
        <f t="shared" si="13"/>
        <v>0</v>
      </c>
      <c r="AH40" s="79">
        <f t="shared" si="13"/>
        <v>0</v>
      </c>
      <c r="AI40" s="79">
        <f t="shared" si="13"/>
        <v>0</v>
      </c>
      <c r="AJ40" s="79">
        <f t="shared" si="13"/>
        <v>0</v>
      </c>
      <c r="AK40" s="79">
        <f t="shared" si="13"/>
        <v>0</v>
      </c>
      <c r="AL40" s="79">
        <f t="shared" si="13"/>
        <v>0</v>
      </c>
      <c r="AM40" s="85">
        <f t="shared" si="13"/>
        <v>0</v>
      </c>
    </row>
    <row r="41" spans="1:39" x14ac:dyDescent="0.3">
      <c r="A41" s="1" t="s">
        <v>68</v>
      </c>
      <c r="B41" t="s">
        <v>69</v>
      </c>
      <c r="C41" s="75" t="e">
        <f t="shared" si="1"/>
        <v>#DIV/0!</v>
      </c>
      <c r="D41" s="76">
        <f t="shared" si="2"/>
        <v>0</v>
      </c>
      <c r="E41" s="76">
        <f t="shared" si="3"/>
        <v>0</v>
      </c>
      <c r="F41" s="76">
        <f t="shared" si="4"/>
        <v>0</v>
      </c>
      <c r="G41" s="76">
        <f t="shared" si="5"/>
        <v>0</v>
      </c>
      <c r="H41" s="103">
        <f t="shared" si="6"/>
        <v>0</v>
      </c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3"/>
      <c r="U41" s="79"/>
      <c r="V41" s="78" t="e">
        <f t="shared" si="7"/>
        <v>#DIV/0!</v>
      </c>
      <c r="W41" s="79" t="str">
        <f t="shared" si="8"/>
        <v/>
      </c>
      <c r="X41" s="79">
        <f t="shared" si="9"/>
        <v>0</v>
      </c>
      <c r="Y41" s="79">
        <f t="shared" si="10"/>
        <v>0</v>
      </c>
      <c r="Z41" s="79">
        <f t="shared" si="11"/>
        <v>0</v>
      </c>
      <c r="AA41" s="149">
        <f t="shared" si="12"/>
        <v>0</v>
      </c>
      <c r="AB41" s="105">
        <f t="shared" si="14"/>
        <v>0</v>
      </c>
      <c r="AC41" s="79">
        <f t="shared" si="13"/>
        <v>0</v>
      </c>
      <c r="AD41" s="79">
        <f t="shared" si="13"/>
        <v>0</v>
      </c>
      <c r="AE41" s="79">
        <f t="shared" si="13"/>
        <v>0</v>
      </c>
      <c r="AF41" s="79">
        <f t="shared" si="13"/>
        <v>0</v>
      </c>
      <c r="AG41" s="79">
        <f t="shared" si="13"/>
        <v>0</v>
      </c>
      <c r="AH41" s="79">
        <f t="shared" si="13"/>
        <v>0</v>
      </c>
      <c r="AI41" s="79">
        <f t="shared" si="13"/>
        <v>0</v>
      </c>
      <c r="AJ41" s="79">
        <f t="shared" si="13"/>
        <v>0</v>
      </c>
      <c r="AK41" s="79">
        <f t="shared" si="13"/>
        <v>0</v>
      </c>
      <c r="AL41" s="79">
        <f t="shared" si="13"/>
        <v>0</v>
      </c>
      <c r="AM41" s="85">
        <f t="shared" si="13"/>
        <v>0</v>
      </c>
    </row>
    <row r="42" spans="1:39" x14ac:dyDescent="0.3">
      <c r="A42" s="1" t="s">
        <v>70</v>
      </c>
      <c r="B42" t="s">
        <v>71</v>
      </c>
      <c r="C42" s="75" t="e">
        <f t="shared" si="1"/>
        <v>#DIV/0!</v>
      </c>
      <c r="D42" s="76">
        <f t="shared" si="2"/>
        <v>0</v>
      </c>
      <c r="E42" s="76">
        <f t="shared" si="3"/>
        <v>0</v>
      </c>
      <c r="F42" s="76">
        <f t="shared" si="4"/>
        <v>0</v>
      </c>
      <c r="G42" s="76">
        <f t="shared" si="5"/>
        <v>0</v>
      </c>
      <c r="H42" s="103">
        <f t="shared" si="6"/>
        <v>0</v>
      </c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3"/>
      <c r="U42" s="79"/>
      <c r="V42" s="78" t="e">
        <f t="shared" si="7"/>
        <v>#DIV/0!</v>
      </c>
      <c r="W42" s="79" t="str">
        <f t="shared" si="8"/>
        <v/>
      </c>
      <c r="X42" s="79">
        <f t="shared" si="9"/>
        <v>0</v>
      </c>
      <c r="Y42" s="79">
        <f t="shared" si="10"/>
        <v>0</v>
      </c>
      <c r="Z42" s="79">
        <f t="shared" si="11"/>
        <v>0</v>
      </c>
      <c r="AA42" s="149">
        <f t="shared" si="12"/>
        <v>0</v>
      </c>
      <c r="AB42" s="105">
        <f t="shared" si="14"/>
        <v>0</v>
      </c>
      <c r="AC42" s="79">
        <f t="shared" si="13"/>
        <v>0</v>
      </c>
      <c r="AD42" s="79">
        <f t="shared" si="13"/>
        <v>0</v>
      </c>
      <c r="AE42" s="79">
        <f t="shared" si="13"/>
        <v>0</v>
      </c>
      <c r="AF42" s="79">
        <f t="shared" si="13"/>
        <v>0</v>
      </c>
      <c r="AG42" s="79">
        <f t="shared" si="13"/>
        <v>0</v>
      </c>
      <c r="AH42" s="79">
        <f t="shared" si="13"/>
        <v>0</v>
      </c>
      <c r="AI42" s="79">
        <f t="shared" si="13"/>
        <v>0</v>
      </c>
      <c r="AJ42" s="79">
        <f t="shared" si="13"/>
        <v>0</v>
      </c>
      <c r="AK42" s="79">
        <f t="shared" si="13"/>
        <v>0</v>
      </c>
      <c r="AL42" s="79">
        <f t="shared" si="13"/>
        <v>0</v>
      </c>
      <c r="AM42" s="85">
        <f t="shared" si="13"/>
        <v>0</v>
      </c>
    </row>
    <row r="43" spans="1:39" x14ac:dyDescent="0.3">
      <c r="A43" s="1" t="s">
        <v>72</v>
      </c>
      <c r="B43" t="s">
        <v>73</v>
      </c>
      <c r="C43" s="75" t="e">
        <f t="shared" si="1"/>
        <v>#DIV/0!</v>
      </c>
      <c r="D43" s="76">
        <f t="shared" si="2"/>
        <v>0</v>
      </c>
      <c r="E43" s="76">
        <f t="shared" si="3"/>
        <v>0</v>
      </c>
      <c r="F43" s="76">
        <f t="shared" si="4"/>
        <v>0</v>
      </c>
      <c r="G43" s="76">
        <f t="shared" si="5"/>
        <v>0</v>
      </c>
      <c r="H43" s="103">
        <f t="shared" si="6"/>
        <v>0</v>
      </c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3"/>
      <c r="U43" s="79"/>
      <c r="V43" s="78" t="e">
        <f t="shared" si="7"/>
        <v>#DIV/0!</v>
      </c>
      <c r="W43" s="79" t="str">
        <f t="shared" si="8"/>
        <v/>
      </c>
      <c r="X43" s="79">
        <f t="shared" si="9"/>
        <v>0</v>
      </c>
      <c r="Y43" s="79">
        <f t="shared" si="10"/>
        <v>0</v>
      </c>
      <c r="Z43" s="79">
        <f t="shared" si="11"/>
        <v>0</v>
      </c>
      <c r="AA43" s="149">
        <f t="shared" si="12"/>
        <v>0</v>
      </c>
      <c r="AB43" s="105">
        <f t="shared" si="14"/>
        <v>0</v>
      </c>
      <c r="AC43" s="79">
        <f t="shared" si="13"/>
        <v>0</v>
      </c>
      <c r="AD43" s="79">
        <f t="shared" si="13"/>
        <v>0</v>
      </c>
      <c r="AE43" s="79">
        <f t="shared" si="13"/>
        <v>0</v>
      </c>
      <c r="AF43" s="79">
        <f t="shared" si="13"/>
        <v>0</v>
      </c>
      <c r="AG43" s="79">
        <f t="shared" si="13"/>
        <v>0</v>
      </c>
      <c r="AH43" s="79">
        <f t="shared" si="13"/>
        <v>0</v>
      </c>
      <c r="AI43" s="79">
        <f t="shared" si="13"/>
        <v>0</v>
      </c>
      <c r="AJ43" s="79">
        <f t="shared" si="13"/>
        <v>0</v>
      </c>
      <c r="AK43" s="79">
        <f t="shared" si="13"/>
        <v>0</v>
      </c>
      <c r="AL43" s="79">
        <f t="shared" si="13"/>
        <v>0</v>
      </c>
      <c r="AM43" s="85">
        <f t="shared" si="13"/>
        <v>0</v>
      </c>
    </row>
    <row r="44" spans="1:39" x14ac:dyDescent="0.3">
      <c r="A44" s="1" t="s">
        <v>74</v>
      </c>
      <c r="B44" t="s">
        <v>75</v>
      </c>
      <c r="C44" s="75" t="e">
        <f t="shared" si="1"/>
        <v>#DIV/0!</v>
      </c>
      <c r="D44" s="76">
        <f t="shared" si="2"/>
        <v>0</v>
      </c>
      <c r="E44" s="76">
        <f t="shared" si="3"/>
        <v>0</v>
      </c>
      <c r="F44" s="76">
        <f t="shared" si="4"/>
        <v>0</v>
      </c>
      <c r="G44" s="76">
        <f t="shared" si="5"/>
        <v>0</v>
      </c>
      <c r="H44" s="103">
        <f t="shared" si="6"/>
        <v>0</v>
      </c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3"/>
      <c r="U44" s="79"/>
      <c r="V44" s="78" t="e">
        <f t="shared" si="7"/>
        <v>#DIV/0!</v>
      </c>
      <c r="W44" s="79" t="str">
        <f t="shared" si="8"/>
        <v/>
      </c>
      <c r="X44" s="79">
        <f t="shared" si="9"/>
        <v>0</v>
      </c>
      <c r="Y44" s="79">
        <f t="shared" si="10"/>
        <v>0</v>
      </c>
      <c r="Z44" s="79">
        <f t="shared" si="11"/>
        <v>0</v>
      </c>
      <c r="AA44" s="149">
        <f t="shared" si="12"/>
        <v>0</v>
      </c>
      <c r="AB44" s="105">
        <f t="shared" si="14"/>
        <v>0</v>
      </c>
      <c r="AC44" s="79">
        <f t="shared" si="13"/>
        <v>0</v>
      </c>
      <c r="AD44" s="79">
        <f t="shared" si="13"/>
        <v>0</v>
      </c>
      <c r="AE44" s="79">
        <f t="shared" si="13"/>
        <v>0</v>
      </c>
      <c r="AF44" s="79">
        <f t="shared" si="13"/>
        <v>0</v>
      </c>
      <c r="AG44" s="79">
        <f t="shared" si="13"/>
        <v>0</v>
      </c>
      <c r="AH44" s="79">
        <f t="shared" si="13"/>
        <v>0</v>
      </c>
      <c r="AI44" s="79">
        <f t="shared" si="13"/>
        <v>0</v>
      </c>
      <c r="AJ44" s="79">
        <f t="shared" si="13"/>
        <v>0</v>
      </c>
      <c r="AK44" s="79">
        <f t="shared" si="13"/>
        <v>0</v>
      </c>
      <c r="AL44" s="79">
        <f t="shared" si="13"/>
        <v>0</v>
      </c>
      <c r="AM44" s="85">
        <f t="shared" si="13"/>
        <v>0</v>
      </c>
    </row>
    <row r="45" spans="1:39" x14ac:dyDescent="0.3">
      <c r="A45" s="1" t="s">
        <v>76</v>
      </c>
      <c r="B45" t="s">
        <v>77</v>
      </c>
      <c r="C45" s="75" t="e">
        <f t="shared" si="1"/>
        <v>#DIV/0!</v>
      </c>
      <c r="D45" s="76">
        <f t="shared" si="2"/>
        <v>0</v>
      </c>
      <c r="E45" s="76">
        <f t="shared" si="3"/>
        <v>0</v>
      </c>
      <c r="F45" s="76">
        <f t="shared" si="4"/>
        <v>0</v>
      </c>
      <c r="G45" s="76">
        <f t="shared" si="5"/>
        <v>0</v>
      </c>
      <c r="H45" s="103">
        <f t="shared" si="6"/>
        <v>0</v>
      </c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3"/>
      <c r="U45" s="79"/>
      <c r="V45" s="78" t="e">
        <f t="shared" si="7"/>
        <v>#DIV/0!</v>
      </c>
      <c r="W45" s="79" t="str">
        <f t="shared" si="8"/>
        <v/>
      </c>
      <c r="X45" s="79">
        <f t="shared" si="9"/>
        <v>0</v>
      </c>
      <c r="Y45" s="79">
        <f t="shared" si="10"/>
        <v>0</v>
      </c>
      <c r="Z45" s="79">
        <f t="shared" si="11"/>
        <v>0</v>
      </c>
      <c r="AA45" s="149">
        <f t="shared" si="12"/>
        <v>0</v>
      </c>
      <c r="AB45" s="105">
        <f t="shared" si="14"/>
        <v>0</v>
      </c>
      <c r="AC45" s="79">
        <f t="shared" si="13"/>
        <v>0</v>
      </c>
      <c r="AD45" s="79">
        <f t="shared" si="13"/>
        <v>0</v>
      </c>
      <c r="AE45" s="79">
        <f t="shared" si="13"/>
        <v>0</v>
      </c>
      <c r="AF45" s="79">
        <f t="shared" si="13"/>
        <v>0</v>
      </c>
      <c r="AG45" s="79">
        <f t="shared" si="13"/>
        <v>0</v>
      </c>
      <c r="AH45" s="79">
        <f t="shared" si="13"/>
        <v>0</v>
      </c>
      <c r="AI45" s="79">
        <f t="shared" si="13"/>
        <v>0</v>
      </c>
      <c r="AJ45" s="79">
        <f t="shared" si="13"/>
        <v>0</v>
      </c>
      <c r="AK45" s="79">
        <f t="shared" si="13"/>
        <v>0</v>
      </c>
      <c r="AL45" s="79">
        <f t="shared" si="13"/>
        <v>0</v>
      </c>
      <c r="AM45" s="85">
        <f t="shared" si="13"/>
        <v>0</v>
      </c>
    </row>
    <row r="46" spans="1:39" x14ac:dyDescent="0.3">
      <c r="A46" s="1" t="s">
        <v>78</v>
      </c>
      <c r="B46" t="s">
        <v>79</v>
      </c>
      <c r="C46" s="75" t="e">
        <f t="shared" si="1"/>
        <v>#DIV/0!</v>
      </c>
      <c r="D46" s="76">
        <f t="shared" si="2"/>
        <v>0</v>
      </c>
      <c r="E46" s="76">
        <f t="shared" si="3"/>
        <v>0</v>
      </c>
      <c r="F46" s="76">
        <f t="shared" si="4"/>
        <v>0</v>
      </c>
      <c r="G46" s="76">
        <f t="shared" si="5"/>
        <v>0</v>
      </c>
      <c r="H46" s="103">
        <f t="shared" si="6"/>
        <v>0</v>
      </c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3"/>
      <c r="U46" s="79"/>
      <c r="V46" s="78" t="e">
        <f t="shared" si="7"/>
        <v>#DIV/0!</v>
      </c>
      <c r="W46" s="79" t="str">
        <f t="shared" si="8"/>
        <v/>
      </c>
      <c r="X46" s="79">
        <f t="shared" si="9"/>
        <v>0</v>
      </c>
      <c r="Y46" s="79">
        <f t="shared" si="10"/>
        <v>0</v>
      </c>
      <c r="Z46" s="79">
        <f t="shared" si="11"/>
        <v>0</v>
      </c>
      <c r="AA46" s="149">
        <f t="shared" si="12"/>
        <v>0</v>
      </c>
      <c r="AB46" s="105">
        <f t="shared" si="14"/>
        <v>0</v>
      </c>
      <c r="AC46" s="79">
        <f t="shared" si="13"/>
        <v>0</v>
      </c>
      <c r="AD46" s="79">
        <f t="shared" si="13"/>
        <v>0</v>
      </c>
      <c r="AE46" s="79">
        <f t="shared" si="13"/>
        <v>0</v>
      </c>
      <c r="AF46" s="79">
        <f t="shared" si="13"/>
        <v>0</v>
      </c>
      <c r="AG46" s="79">
        <f t="shared" si="13"/>
        <v>0</v>
      </c>
      <c r="AH46" s="79">
        <f t="shared" si="13"/>
        <v>0</v>
      </c>
      <c r="AI46" s="79">
        <f t="shared" si="13"/>
        <v>0</v>
      </c>
      <c r="AJ46" s="79">
        <f t="shared" si="13"/>
        <v>0</v>
      </c>
      <c r="AK46" s="79">
        <f t="shared" si="13"/>
        <v>0</v>
      </c>
      <c r="AL46" s="79">
        <f t="shared" si="13"/>
        <v>0</v>
      </c>
      <c r="AM46" s="85">
        <f t="shared" si="13"/>
        <v>0</v>
      </c>
    </row>
    <row r="47" spans="1:39" x14ac:dyDescent="0.3">
      <c r="A47" s="1" t="s">
        <v>80</v>
      </c>
      <c r="B47" t="s">
        <v>81</v>
      </c>
      <c r="C47" s="75" t="e">
        <f t="shared" si="1"/>
        <v>#DIV/0!</v>
      </c>
      <c r="D47" s="76">
        <f t="shared" si="2"/>
        <v>0</v>
      </c>
      <c r="E47" s="76">
        <f t="shared" si="3"/>
        <v>0</v>
      </c>
      <c r="F47" s="76">
        <f t="shared" si="4"/>
        <v>0</v>
      </c>
      <c r="G47" s="76">
        <f t="shared" si="5"/>
        <v>0</v>
      </c>
      <c r="H47" s="103">
        <f t="shared" si="6"/>
        <v>0</v>
      </c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3"/>
      <c r="U47" s="79"/>
      <c r="V47" s="78" t="e">
        <f t="shared" si="7"/>
        <v>#DIV/0!</v>
      </c>
      <c r="W47" s="79" t="str">
        <f t="shared" si="8"/>
        <v/>
      </c>
      <c r="X47" s="79">
        <f t="shared" si="9"/>
        <v>0</v>
      </c>
      <c r="Y47" s="79">
        <f t="shared" si="10"/>
        <v>0</v>
      </c>
      <c r="Z47" s="79">
        <f t="shared" si="11"/>
        <v>0</v>
      </c>
      <c r="AA47" s="149">
        <f t="shared" si="12"/>
        <v>0</v>
      </c>
      <c r="AB47" s="105">
        <f t="shared" si="14"/>
        <v>0</v>
      </c>
      <c r="AC47" s="79">
        <f t="shared" si="13"/>
        <v>0</v>
      </c>
      <c r="AD47" s="79">
        <f t="shared" si="13"/>
        <v>0</v>
      </c>
      <c r="AE47" s="79">
        <f t="shared" si="13"/>
        <v>0</v>
      </c>
      <c r="AF47" s="79">
        <f t="shared" si="13"/>
        <v>0</v>
      </c>
      <c r="AG47" s="79">
        <f t="shared" si="13"/>
        <v>0</v>
      </c>
      <c r="AH47" s="79">
        <f t="shared" si="13"/>
        <v>0</v>
      </c>
      <c r="AI47" s="79">
        <f t="shared" si="13"/>
        <v>0</v>
      </c>
      <c r="AJ47" s="79">
        <f t="shared" si="13"/>
        <v>0</v>
      </c>
      <c r="AK47" s="79">
        <f t="shared" si="13"/>
        <v>0</v>
      </c>
      <c r="AL47" s="79">
        <f t="shared" si="13"/>
        <v>0</v>
      </c>
      <c r="AM47" s="85">
        <f t="shared" si="13"/>
        <v>0</v>
      </c>
    </row>
    <row r="48" spans="1:39" x14ac:dyDescent="0.3">
      <c r="A48" s="1" t="s">
        <v>82</v>
      </c>
      <c r="B48" t="s">
        <v>83</v>
      </c>
      <c r="C48" s="75" t="e">
        <f t="shared" si="1"/>
        <v>#DIV/0!</v>
      </c>
      <c r="D48" s="76">
        <f t="shared" si="2"/>
        <v>0</v>
      </c>
      <c r="E48" s="76">
        <f t="shared" si="3"/>
        <v>0</v>
      </c>
      <c r="F48" s="76">
        <f t="shared" si="4"/>
        <v>0</v>
      </c>
      <c r="G48" s="76">
        <f t="shared" si="5"/>
        <v>0</v>
      </c>
      <c r="H48" s="103">
        <f t="shared" si="6"/>
        <v>0</v>
      </c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3"/>
      <c r="U48" s="79"/>
      <c r="V48" s="78" t="e">
        <f t="shared" si="7"/>
        <v>#DIV/0!</v>
      </c>
      <c r="W48" s="79" t="str">
        <f t="shared" si="8"/>
        <v/>
      </c>
      <c r="X48" s="79">
        <f t="shared" si="9"/>
        <v>0</v>
      </c>
      <c r="Y48" s="79">
        <f t="shared" si="10"/>
        <v>0</v>
      </c>
      <c r="Z48" s="79">
        <f t="shared" si="11"/>
        <v>0</v>
      </c>
      <c r="AA48" s="149">
        <f t="shared" si="12"/>
        <v>0</v>
      </c>
      <c r="AB48" s="105">
        <f t="shared" si="14"/>
        <v>0</v>
      </c>
      <c r="AC48" s="79">
        <f t="shared" si="13"/>
        <v>0</v>
      </c>
      <c r="AD48" s="79">
        <f t="shared" si="13"/>
        <v>0</v>
      </c>
      <c r="AE48" s="79">
        <f t="shared" si="13"/>
        <v>0</v>
      </c>
      <c r="AF48" s="79">
        <f t="shared" si="13"/>
        <v>0</v>
      </c>
      <c r="AG48" s="79">
        <f t="shared" si="13"/>
        <v>0</v>
      </c>
      <c r="AH48" s="79">
        <f t="shared" si="13"/>
        <v>0</v>
      </c>
      <c r="AI48" s="79">
        <f t="shared" si="13"/>
        <v>0</v>
      </c>
      <c r="AJ48" s="79">
        <f t="shared" si="13"/>
        <v>0</v>
      </c>
      <c r="AK48" s="79">
        <f t="shared" si="13"/>
        <v>0</v>
      </c>
      <c r="AL48" s="79">
        <f t="shared" si="13"/>
        <v>0</v>
      </c>
      <c r="AM48" s="85">
        <f t="shared" si="13"/>
        <v>0</v>
      </c>
    </row>
    <row r="49" spans="1:39" x14ac:dyDescent="0.3">
      <c r="A49" s="1" t="s">
        <v>84</v>
      </c>
      <c r="B49" t="s">
        <v>85</v>
      </c>
      <c r="C49" s="75" t="e">
        <f t="shared" si="1"/>
        <v>#DIV/0!</v>
      </c>
      <c r="D49" s="76">
        <f t="shared" si="2"/>
        <v>0</v>
      </c>
      <c r="E49" s="76">
        <f t="shared" si="3"/>
        <v>0</v>
      </c>
      <c r="F49" s="76">
        <f t="shared" si="4"/>
        <v>0</v>
      </c>
      <c r="G49" s="76">
        <f t="shared" si="5"/>
        <v>0</v>
      </c>
      <c r="H49" s="103">
        <f t="shared" si="6"/>
        <v>0</v>
      </c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3"/>
      <c r="U49" s="79"/>
      <c r="V49" s="78" t="e">
        <f t="shared" si="7"/>
        <v>#DIV/0!</v>
      </c>
      <c r="W49" s="79" t="str">
        <f t="shared" si="8"/>
        <v/>
      </c>
      <c r="X49" s="79">
        <f t="shared" si="9"/>
        <v>0</v>
      </c>
      <c r="Y49" s="79">
        <f t="shared" si="10"/>
        <v>0</v>
      </c>
      <c r="Z49" s="79">
        <f t="shared" si="11"/>
        <v>0</v>
      </c>
      <c r="AA49" s="149">
        <f t="shared" si="12"/>
        <v>0</v>
      </c>
      <c r="AB49" s="105">
        <f t="shared" si="14"/>
        <v>0</v>
      </c>
      <c r="AC49" s="79">
        <f t="shared" si="13"/>
        <v>0</v>
      </c>
      <c r="AD49" s="79">
        <f t="shared" si="13"/>
        <v>0</v>
      </c>
      <c r="AE49" s="79">
        <f t="shared" si="13"/>
        <v>0</v>
      </c>
      <c r="AF49" s="79">
        <f t="shared" si="13"/>
        <v>0</v>
      </c>
      <c r="AG49" s="79">
        <f t="shared" si="13"/>
        <v>0</v>
      </c>
      <c r="AH49" s="79">
        <f t="shared" si="13"/>
        <v>0</v>
      </c>
      <c r="AI49" s="79">
        <f t="shared" si="13"/>
        <v>0</v>
      </c>
      <c r="AJ49" s="79">
        <f t="shared" si="13"/>
        <v>0</v>
      </c>
      <c r="AK49" s="79">
        <f t="shared" si="13"/>
        <v>0</v>
      </c>
      <c r="AL49" s="79">
        <f t="shared" si="13"/>
        <v>0</v>
      </c>
      <c r="AM49" s="85">
        <f t="shared" si="13"/>
        <v>0</v>
      </c>
    </row>
    <row r="50" spans="1:39" x14ac:dyDescent="0.3">
      <c r="A50" s="1" t="s">
        <v>86</v>
      </c>
      <c r="B50" t="s">
        <v>87</v>
      </c>
      <c r="C50" s="75" t="e">
        <f t="shared" si="1"/>
        <v>#DIV/0!</v>
      </c>
      <c r="D50" s="76">
        <f t="shared" si="2"/>
        <v>0</v>
      </c>
      <c r="E50" s="76">
        <f t="shared" si="3"/>
        <v>0</v>
      </c>
      <c r="F50" s="76">
        <f t="shared" si="4"/>
        <v>0</v>
      </c>
      <c r="G50" s="76">
        <f t="shared" si="5"/>
        <v>0</v>
      </c>
      <c r="H50" s="103">
        <f t="shared" si="6"/>
        <v>0</v>
      </c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3"/>
      <c r="U50" s="79"/>
      <c r="V50" s="78" t="e">
        <f t="shared" si="7"/>
        <v>#DIV/0!</v>
      </c>
      <c r="W50" s="79" t="str">
        <f t="shared" si="8"/>
        <v/>
      </c>
      <c r="X50" s="79">
        <f t="shared" si="9"/>
        <v>0</v>
      </c>
      <c r="Y50" s="79">
        <f t="shared" si="10"/>
        <v>0</v>
      </c>
      <c r="Z50" s="79">
        <f t="shared" si="11"/>
        <v>0</v>
      </c>
      <c r="AA50" s="149">
        <f t="shared" si="12"/>
        <v>0</v>
      </c>
      <c r="AB50" s="105">
        <f t="shared" si="14"/>
        <v>0</v>
      </c>
      <c r="AC50" s="79">
        <f t="shared" si="13"/>
        <v>0</v>
      </c>
      <c r="AD50" s="79">
        <f t="shared" si="13"/>
        <v>0</v>
      </c>
      <c r="AE50" s="79">
        <f t="shared" si="13"/>
        <v>0</v>
      </c>
      <c r="AF50" s="79">
        <f t="shared" si="13"/>
        <v>0</v>
      </c>
      <c r="AG50" s="79">
        <f t="shared" si="13"/>
        <v>0</v>
      </c>
      <c r="AH50" s="79">
        <f t="shared" si="13"/>
        <v>0</v>
      </c>
      <c r="AI50" s="79">
        <f t="shared" si="13"/>
        <v>0</v>
      </c>
      <c r="AJ50" s="79">
        <f t="shared" si="13"/>
        <v>0</v>
      </c>
      <c r="AK50" s="79">
        <f t="shared" si="13"/>
        <v>0</v>
      </c>
      <c r="AL50" s="79">
        <f t="shared" si="13"/>
        <v>0</v>
      </c>
      <c r="AM50" s="85">
        <f t="shared" si="13"/>
        <v>0</v>
      </c>
    </row>
    <row r="51" spans="1:39" ht="9.75" customHeight="1" x14ac:dyDescent="0.3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85"/>
      <c r="U51" s="79"/>
      <c r="V51" s="78"/>
      <c r="W51" s="79"/>
      <c r="X51" s="79"/>
      <c r="Y51" s="79"/>
      <c r="Z51" s="79"/>
      <c r="AA51" s="149"/>
      <c r="AB51" s="105"/>
      <c r="AC51" s="79"/>
      <c r="AD51" s="79"/>
      <c r="AE51" s="79"/>
      <c r="AF51" s="79"/>
      <c r="AG51" s="80"/>
      <c r="AH51" s="79"/>
      <c r="AI51" s="79"/>
      <c r="AJ51" s="79"/>
      <c r="AK51" s="79"/>
      <c r="AL51" s="79"/>
      <c r="AM51" s="85"/>
    </row>
    <row r="52" spans="1:39" x14ac:dyDescent="0.3">
      <c r="B52" s="13" t="s">
        <v>88</v>
      </c>
      <c r="C52" s="106">
        <f>AVERAGE(I52:T52)</f>
        <v>0</v>
      </c>
      <c r="D52" s="101">
        <f>IF(I52=" "," ",IFERROR(AVERAGE($I52:$K52),0))</f>
        <v>0</v>
      </c>
      <c r="E52" s="101">
        <f>IF(L52=" "," ",IFERROR(AVERAGE($L52:$N52),0))</f>
        <v>0</v>
      </c>
      <c r="F52" s="101">
        <f>IF(O52=" "," ",IFERROR(AVERAGE($O52:$Q52),0))</f>
        <v>0</v>
      </c>
      <c r="G52" s="101">
        <f>IF(R52&lt;D206," ",IFERROR(AVERAGE($R52:$T52),0))</f>
        <v>0</v>
      </c>
      <c r="H52" s="107">
        <f>IFERROR((E52-D52)/D52,0)</f>
        <v>0</v>
      </c>
      <c r="I52" s="101">
        <f>SUM(I17:I51)</f>
        <v>0</v>
      </c>
      <c r="J52" s="101">
        <f t="shared" ref="J52:Q52" si="15">SUM(J17:J51)</f>
        <v>0</v>
      </c>
      <c r="K52" s="101">
        <f t="shared" si="15"/>
        <v>0</v>
      </c>
      <c r="L52" s="101">
        <f t="shared" si="15"/>
        <v>0</v>
      </c>
      <c r="M52" s="101">
        <f t="shared" si="15"/>
        <v>0</v>
      </c>
      <c r="N52" s="101">
        <f t="shared" si="15"/>
        <v>0</v>
      </c>
      <c r="O52" s="101">
        <f t="shared" si="15"/>
        <v>0</v>
      </c>
      <c r="P52" s="101">
        <f t="shared" si="15"/>
        <v>0</v>
      </c>
      <c r="Q52" s="101">
        <f t="shared" si="15"/>
        <v>0</v>
      </c>
      <c r="R52" s="101"/>
      <c r="S52" s="101"/>
      <c r="T52" s="108"/>
      <c r="U52" s="79"/>
      <c r="V52" s="109" t="e">
        <f t="shared" ref="V52" si="16">AVERAGE(I52:T52)/V$14</f>
        <v>#DIV/0!</v>
      </c>
      <c r="W52" s="110" t="str">
        <f t="shared" si="8"/>
        <v/>
      </c>
      <c r="X52" s="110">
        <f t="shared" si="9"/>
        <v>0</v>
      </c>
      <c r="Y52" s="110">
        <f t="shared" si="10"/>
        <v>0</v>
      </c>
      <c r="Z52" s="110">
        <f t="shared" si="11"/>
        <v>0</v>
      </c>
      <c r="AA52" s="107">
        <f t="shared" si="12"/>
        <v>0</v>
      </c>
      <c r="AB52" s="110">
        <f t="shared" ref="AB52:AM52" si="17">SUM(AB17:AB51)</f>
        <v>0</v>
      </c>
      <c r="AC52" s="110">
        <f t="shared" si="17"/>
        <v>0</v>
      </c>
      <c r="AD52" s="110">
        <f t="shared" si="17"/>
        <v>0</v>
      </c>
      <c r="AE52" s="110">
        <f t="shared" si="17"/>
        <v>0</v>
      </c>
      <c r="AF52" s="110">
        <f t="shared" si="17"/>
        <v>0</v>
      </c>
      <c r="AG52" s="110">
        <f t="shared" si="17"/>
        <v>0</v>
      </c>
      <c r="AH52" s="110">
        <f t="shared" si="17"/>
        <v>0</v>
      </c>
      <c r="AI52" s="110">
        <f t="shared" si="17"/>
        <v>0</v>
      </c>
      <c r="AJ52" s="110">
        <f t="shared" si="17"/>
        <v>0</v>
      </c>
      <c r="AK52" s="110">
        <f t="shared" si="17"/>
        <v>0</v>
      </c>
      <c r="AL52" s="110">
        <f t="shared" si="17"/>
        <v>0</v>
      </c>
      <c r="AM52" s="112">
        <f t="shared" si="17"/>
        <v>0</v>
      </c>
    </row>
    <row r="53" spans="1:39" ht="9" customHeight="1" x14ac:dyDescent="0.3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5"/>
      <c r="U53" s="79"/>
      <c r="V53" s="78"/>
      <c r="W53" s="79"/>
      <c r="X53" s="79"/>
      <c r="Y53" s="79"/>
      <c r="Z53" s="79"/>
      <c r="AA53" s="14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85"/>
    </row>
    <row r="54" spans="1:39" x14ac:dyDescent="0.3">
      <c r="A54" s="1" t="s">
        <v>89</v>
      </c>
      <c r="B54" t="s">
        <v>90</v>
      </c>
      <c r="C54" s="75" t="e">
        <f t="shared" ref="C54:C85" si="18">AVERAGE(I54:T54)</f>
        <v>#DIV/0!</v>
      </c>
      <c r="D54" s="76">
        <f t="shared" ref="D54:D85" si="19">IF(I54=" "," ",IFERROR(AVERAGE($I54:$K54),0))</f>
        <v>0</v>
      </c>
      <c r="E54" s="76">
        <f t="shared" ref="E54:E85" si="20">IF(L54=" "," ",IFERROR(AVERAGE($L54:$N54),0))</f>
        <v>0</v>
      </c>
      <c r="F54" s="76">
        <f t="shared" ref="F54:F85" si="21">IF(O54=" "," ",IFERROR(AVERAGE($O54:$Q54),0))</f>
        <v>0</v>
      </c>
      <c r="G54" s="76">
        <f t="shared" ref="G54:G85" si="22">IF(R54&lt;D208," ",IFERROR(AVERAGE($R54:$T54),0))</f>
        <v>0</v>
      </c>
      <c r="H54" s="103">
        <f t="shared" ref="H54:H85" si="23">IFERROR((E54-D54)/D54,0)</f>
        <v>0</v>
      </c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3"/>
      <c r="U54" s="79"/>
      <c r="V54" s="78" t="e">
        <f t="shared" ref="V54:V85" si="24">AVERAGE(I54:T54)/V$14</f>
        <v>#DIV/0!</v>
      </c>
      <c r="W54" s="79" t="str">
        <f t="shared" si="8"/>
        <v/>
      </c>
      <c r="X54" s="79">
        <f t="shared" si="9"/>
        <v>0</v>
      </c>
      <c r="Y54" s="79">
        <f t="shared" si="10"/>
        <v>0</v>
      </c>
      <c r="Z54" s="79">
        <f t="shared" si="11"/>
        <v>0</v>
      </c>
      <c r="AA54" s="149">
        <f t="shared" ref="AA54" si="25">IFERROR((Z54-Y54)/Y54,0)</f>
        <v>0</v>
      </c>
      <c r="AB54" s="105">
        <f t="shared" ref="AB54:AM75" si="26">IFERROR(I54/I$14,0)</f>
        <v>0</v>
      </c>
      <c r="AC54" s="79">
        <f t="shared" si="26"/>
        <v>0</v>
      </c>
      <c r="AD54" s="79">
        <f t="shared" si="26"/>
        <v>0</v>
      </c>
      <c r="AE54" s="79">
        <f t="shared" si="26"/>
        <v>0</v>
      </c>
      <c r="AF54" s="79">
        <f t="shared" si="26"/>
        <v>0</v>
      </c>
      <c r="AG54" s="79">
        <f t="shared" si="26"/>
        <v>0</v>
      </c>
      <c r="AH54" s="79">
        <f t="shared" si="26"/>
        <v>0</v>
      </c>
      <c r="AI54" s="79">
        <f t="shared" si="26"/>
        <v>0</v>
      </c>
      <c r="AJ54" s="79">
        <f t="shared" si="26"/>
        <v>0</v>
      </c>
      <c r="AK54" s="79">
        <f t="shared" si="26"/>
        <v>0</v>
      </c>
      <c r="AL54" s="79">
        <f t="shared" si="26"/>
        <v>0</v>
      </c>
      <c r="AM54" s="85">
        <f t="shared" si="26"/>
        <v>0</v>
      </c>
    </row>
    <row r="55" spans="1:39" x14ac:dyDescent="0.3">
      <c r="A55" s="1" t="s">
        <v>91</v>
      </c>
      <c r="B55" t="s">
        <v>92</v>
      </c>
      <c r="C55" s="75" t="e">
        <f t="shared" si="18"/>
        <v>#DIV/0!</v>
      </c>
      <c r="D55" s="76">
        <f t="shared" si="19"/>
        <v>0</v>
      </c>
      <c r="E55" s="76">
        <f t="shared" si="20"/>
        <v>0</v>
      </c>
      <c r="F55" s="76">
        <f t="shared" si="21"/>
        <v>0</v>
      </c>
      <c r="G55" s="76">
        <f t="shared" si="22"/>
        <v>0</v>
      </c>
      <c r="H55" s="103">
        <f t="shared" si="23"/>
        <v>0</v>
      </c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3"/>
      <c r="U55" s="79"/>
      <c r="V55" s="78" t="e">
        <f t="shared" si="24"/>
        <v>#DIV/0!</v>
      </c>
      <c r="W55" s="79" t="str">
        <f t="shared" si="8"/>
        <v/>
      </c>
      <c r="X55" s="79">
        <f t="shared" si="9"/>
        <v>0</v>
      </c>
      <c r="Y55" s="79">
        <f t="shared" si="10"/>
        <v>0</v>
      </c>
      <c r="Z55" s="79">
        <f t="shared" si="11"/>
        <v>0</v>
      </c>
      <c r="AA55" s="149">
        <f t="shared" si="12"/>
        <v>0</v>
      </c>
      <c r="AB55" s="105">
        <f t="shared" si="26"/>
        <v>0</v>
      </c>
      <c r="AC55" s="79">
        <f t="shared" si="26"/>
        <v>0</v>
      </c>
      <c r="AD55" s="79">
        <f t="shared" si="26"/>
        <v>0</v>
      </c>
      <c r="AE55" s="79">
        <f t="shared" si="26"/>
        <v>0</v>
      </c>
      <c r="AF55" s="79">
        <f t="shared" si="26"/>
        <v>0</v>
      </c>
      <c r="AG55" s="79">
        <f t="shared" si="26"/>
        <v>0</v>
      </c>
      <c r="AH55" s="79">
        <f t="shared" si="26"/>
        <v>0</v>
      </c>
      <c r="AI55" s="79">
        <f t="shared" si="26"/>
        <v>0</v>
      </c>
      <c r="AJ55" s="79">
        <f t="shared" si="26"/>
        <v>0</v>
      </c>
      <c r="AK55" s="79">
        <f t="shared" si="26"/>
        <v>0</v>
      </c>
      <c r="AL55" s="79">
        <f t="shared" si="26"/>
        <v>0</v>
      </c>
      <c r="AM55" s="85">
        <f t="shared" si="26"/>
        <v>0</v>
      </c>
    </row>
    <row r="56" spans="1:39" x14ac:dyDescent="0.3">
      <c r="A56" s="1" t="s">
        <v>93</v>
      </c>
      <c r="B56" t="s">
        <v>94</v>
      </c>
      <c r="C56" s="75" t="e">
        <f t="shared" si="18"/>
        <v>#DIV/0!</v>
      </c>
      <c r="D56" s="76">
        <f t="shared" si="19"/>
        <v>0</v>
      </c>
      <c r="E56" s="76">
        <f t="shared" si="20"/>
        <v>0</v>
      </c>
      <c r="F56" s="76">
        <f t="shared" si="21"/>
        <v>0</v>
      </c>
      <c r="G56" s="76">
        <f t="shared" si="22"/>
        <v>0</v>
      </c>
      <c r="H56" s="103">
        <f t="shared" si="23"/>
        <v>0</v>
      </c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3"/>
      <c r="U56" s="79"/>
      <c r="V56" s="78" t="e">
        <f t="shared" si="24"/>
        <v>#DIV/0!</v>
      </c>
      <c r="W56" s="79" t="str">
        <f t="shared" si="8"/>
        <v/>
      </c>
      <c r="X56" s="79">
        <f t="shared" si="9"/>
        <v>0</v>
      </c>
      <c r="Y56" s="79">
        <f t="shared" si="10"/>
        <v>0</v>
      </c>
      <c r="Z56" s="79">
        <f t="shared" si="11"/>
        <v>0</v>
      </c>
      <c r="AA56" s="149">
        <f t="shared" si="12"/>
        <v>0</v>
      </c>
      <c r="AB56" s="105">
        <f t="shared" si="26"/>
        <v>0</v>
      </c>
      <c r="AC56" s="79">
        <f t="shared" si="26"/>
        <v>0</v>
      </c>
      <c r="AD56" s="79">
        <f t="shared" si="26"/>
        <v>0</v>
      </c>
      <c r="AE56" s="79">
        <f t="shared" si="26"/>
        <v>0</v>
      </c>
      <c r="AF56" s="79">
        <f t="shared" si="26"/>
        <v>0</v>
      </c>
      <c r="AG56" s="79">
        <f t="shared" si="26"/>
        <v>0</v>
      </c>
      <c r="AH56" s="79">
        <f t="shared" si="26"/>
        <v>0</v>
      </c>
      <c r="AI56" s="79">
        <f t="shared" si="26"/>
        <v>0</v>
      </c>
      <c r="AJ56" s="79">
        <f t="shared" si="26"/>
        <v>0</v>
      </c>
      <c r="AK56" s="79">
        <f t="shared" si="26"/>
        <v>0</v>
      </c>
      <c r="AL56" s="79">
        <f t="shared" si="26"/>
        <v>0</v>
      </c>
      <c r="AM56" s="85">
        <f t="shared" si="26"/>
        <v>0</v>
      </c>
    </row>
    <row r="57" spans="1:39" x14ac:dyDescent="0.3">
      <c r="A57" s="1" t="s">
        <v>95</v>
      </c>
      <c r="B57" t="s">
        <v>96</v>
      </c>
      <c r="C57" s="75" t="e">
        <f t="shared" si="18"/>
        <v>#DIV/0!</v>
      </c>
      <c r="D57" s="76">
        <f t="shared" si="19"/>
        <v>0</v>
      </c>
      <c r="E57" s="76">
        <f t="shared" si="20"/>
        <v>0</v>
      </c>
      <c r="F57" s="76">
        <f t="shared" si="21"/>
        <v>0</v>
      </c>
      <c r="G57" s="76">
        <f t="shared" si="22"/>
        <v>0</v>
      </c>
      <c r="H57" s="103">
        <f t="shared" si="23"/>
        <v>0</v>
      </c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3"/>
      <c r="U57" s="79"/>
      <c r="V57" s="78" t="e">
        <f t="shared" si="24"/>
        <v>#DIV/0!</v>
      </c>
      <c r="W57" s="79" t="str">
        <f t="shared" si="8"/>
        <v/>
      </c>
      <c r="X57" s="79">
        <f t="shared" si="9"/>
        <v>0</v>
      </c>
      <c r="Y57" s="79">
        <f t="shared" si="10"/>
        <v>0</v>
      </c>
      <c r="Z57" s="79">
        <f t="shared" si="11"/>
        <v>0</v>
      </c>
      <c r="AA57" s="149">
        <f t="shared" si="12"/>
        <v>0</v>
      </c>
      <c r="AB57" s="105">
        <f t="shared" si="26"/>
        <v>0</v>
      </c>
      <c r="AC57" s="79">
        <f t="shared" si="26"/>
        <v>0</v>
      </c>
      <c r="AD57" s="79">
        <f t="shared" si="26"/>
        <v>0</v>
      </c>
      <c r="AE57" s="79">
        <f t="shared" si="26"/>
        <v>0</v>
      </c>
      <c r="AF57" s="79">
        <f t="shared" si="26"/>
        <v>0</v>
      </c>
      <c r="AG57" s="79">
        <f t="shared" si="26"/>
        <v>0</v>
      </c>
      <c r="AH57" s="79">
        <f t="shared" si="26"/>
        <v>0</v>
      </c>
      <c r="AI57" s="79">
        <f t="shared" si="26"/>
        <v>0</v>
      </c>
      <c r="AJ57" s="79">
        <f t="shared" si="26"/>
        <v>0</v>
      </c>
      <c r="AK57" s="79">
        <f t="shared" si="26"/>
        <v>0</v>
      </c>
      <c r="AL57" s="79">
        <f t="shared" si="26"/>
        <v>0</v>
      </c>
      <c r="AM57" s="85">
        <f t="shared" si="26"/>
        <v>0</v>
      </c>
    </row>
    <row r="58" spans="1:39" x14ac:dyDescent="0.3">
      <c r="A58" s="1" t="s">
        <v>97</v>
      </c>
      <c r="B58" t="s">
        <v>98</v>
      </c>
      <c r="C58" s="75" t="e">
        <f t="shared" si="18"/>
        <v>#DIV/0!</v>
      </c>
      <c r="D58" s="76">
        <f t="shared" si="19"/>
        <v>0</v>
      </c>
      <c r="E58" s="76">
        <f t="shared" si="20"/>
        <v>0</v>
      </c>
      <c r="F58" s="76">
        <f t="shared" si="21"/>
        <v>0</v>
      </c>
      <c r="G58" s="76">
        <f t="shared" si="22"/>
        <v>0</v>
      </c>
      <c r="H58" s="103">
        <f t="shared" si="23"/>
        <v>0</v>
      </c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3"/>
      <c r="U58" s="79"/>
      <c r="V58" s="78" t="e">
        <f t="shared" si="24"/>
        <v>#DIV/0!</v>
      </c>
      <c r="W58" s="79" t="str">
        <f t="shared" si="8"/>
        <v/>
      </c>
      <c r="X58" s="79">
        <f t="shared" si="9"/>
        <v>0</v>
      </c>
      <c r="Y58" s="79">
        <f t="shared" si="10"/>
        <v>0</v>
      </c>
      <c r="Z58" s="79">
        <f t="shared" si="11"/>
        <v>0</v>
      </c>
      <c r="AA58" s="149">
        <f t="shared" si="12"/>
        <v>0</v>
      </c>
      <c r="AB58" s="105">
        <f t="shared" si="26"/>
        <v>0</v>
      </c>
      <c r="AC58" s="79">
        <f t="shared" si="26"/>
        <v>0</v>
      </c>
      <c r="AD58" s="79">
        <f t="shared" si="26"/>
        <v>0</v>
      </c>
      <c r="AE58" s="79">
        <f t="shared" si="26"/>
        <v>0</v>
      </c>
      <c r="AF58" s="79">
        <f t="shared" si="26"/>
        <v>0</v>
      </c>
      <c r="AG58" s="79">
        <f t="shared" si="26"/>
        <v>0</v>
      </c>
      <c r="AH58" s="79">
        <f t="shared" si="26"/>
        <v>0</v>
      </c>
      <c r="AI58" s="79">
        <f t="shared" si="26"/>
        <v>0</v>
      </c>
      <c r="AJ58" s="79">
        <f t="shared" si="26"/>
        <v>0</v>
      </c>
      <c r="AK58" s="79">
        <f t="shared" si="26"/>
        <v>0</v>
      </c>
      <c r="AL58" s="79">
        <f t="shared" si="26"/>
        <v>0</v>
      </c>
      <c r="AM58" s="85">
        <f t="shared" si="26"/>
        <v>0</v>
      </c>
    </row>
    <row r="59" spans="1:39" x14ac:dyDescent="0.3">
      <c r="A59" s="1" t="s">
        <v>99</v>
      </c>
      <c r="B59" t="s">
        <v>100</v>
      </c>
      <c r="C59" s="75" t="e">
        <f t="shared" si="18"/>
        <v>#DIV/0!</v>
      </c>
      <c r="D59" s="76">
        <f t="shared" si="19"/>
        <v>0</v>
      </c>
      <c r="E59" s="76">
        <f t="shared" si="20"/>
        <v>0</v>
      </c>
      <c r="F59" s="76">
        <f t="shared" si="21"/>
        <v>0</v>
      </c>
      <c r="G59" s="76">
        <f t="shared" si="22"/>
        <v>0</v>
      </c>
      <c r="H59" s="103">
        <f t="shared" si="23"/>
        <v>0</v>
      </c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3"/>
      <c r="U59" s="79"/>
      <c r="V59" s="78" t="e">
        <f t="shared" si="24"/>
        <v>#DIV/0!</v>
      </c>
      <c r="W59" s="79" t="str">
        <f t="shared" si="8"/>
        <v/>
      </c>
      <c r="X59" s="79">
        <f t="shared" si="9"/>
        <v>0</v>
      </c>
      <c r="Y59" s="79">
        <f t="shared" si="10"/>
        <v>0</v>
      </c>
      <c r="Z59" s="79">
        <f t="shared" si="11"/>
        <v>0</v>
      </c>
      <c r="AA59" s="149">
        <f t="shared" si="12"/>
        <v>0</v>
      </c>
      <c r="AB59" s="105">
        <f t="shared" si="26"/>
        <v>0</v>
      </c>
      <c r="AC59" s="79">
        <f t="shared" si="26"/>
        <v>0</v>
      </c>
      <c r="AD59" s="79">
        <f t="shared" si="26"/>
        <v>0</v>
      </c>
      <c r="AE59" s="79">
        <f t="shared" si="26"/>
        <v>0</v>
      </c>
      <c r="AF59" s="79">
        <f t="shared" si="26"/>
        <v>0</v>
      </c>
      <c r="AG59" s="79">
        <f t="shared" si="26"/>
        <v>0</v>
      </c>
      <c r="AH59" s="79">
        <f t="shared" si="26"/>
        <v>0</v>
      </c>
      <c r="AI59" s="79">
        <f t="shared" si="26"/>
        <v>0</v>
      </c>
      <c r="AJ59" s="79">
        <f t="shared" si="26"/>
        <v>0</v>
      </c>
      <c r="AK59" s="79">
        <f t="shared" si="26"/>
        <v>0</v>
      </c>
      <c r="AL59" s="79">
        <f t="shared" si="26"/>
        <v>0</v>
      </c>
      <c r="AM59" s="85">
        <f t="shared" si="26"/>
        <v>0</v>
      </c>
    </row>
    <row r="60" spans="1:39" x14ac:dyDescent="0.3">
      <c r="A60" s="1" t="s">
        <v>101</v>
      </c>
      <c r="B60" t="s">
        <v>102</v>
      </c>
      <c r="C60" s="75" t="e">
        <f t="shared" si="18"/>
        <v>#DIV/0!</v>
      </c>
      <c r="D60" s="76">
        <f t="shared" si="19"/>
        <v>0</v>
      </c>
      <c r="E60" s="76">
        <f t="shared" si="20"/>
        <v>0</v>
      </c>
      <c r="F60" s="76">
        <f t="shared" si="21"/>
        <v>0</v>
      </c>
      <c r="G60" s="76">
        <f t="shared" si="22"/>
        <v>0</v>
      </c>
      <c r="H60" s="103">
        <f t="shared" si="23"/>
        <v>0</v>
      </c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3"/>
      <c r="U60" s="79"/>
      <c r="V60" s="78" t="e">
        <f t="shared" si="24"/>
        <v>#DIV/0!</v>
      </c>
      <c r="W60" s="79" t="str">
        <f t="shared" si="8"/>
        <v/>
      </c>
      <c r="X60" s="79">
        <f t="shared" si="9"/>
        <v>0</v>
      </c>
      <c r="Y60" s="79">
        <f t="shared" si="10"/>
        <v>0</v>
      </c>
      <c r="Z60" s="79">
        <f t="shared" si="11"/>
        <v>0</v>
      </c>
      <c r="AA60" s="149">
        <f t="shared" si="12"/>
        <v>0</v>
      </c>
      <c r="AB60" s="105">
        <f t="shared" si="26"/>
        <v>0</v>
      </c>
      <c r="AC60" s="79">
        <f t="shared" si="26"/>
        <v>0</v>
      </c>
      <c r="AD60" s="79">
        <f t="shared" si="26"/>
        <v>0</v>
      </c>
      <c r="AE60" s="79">
        <f t="shared" si="26"/>
        <v>0</v>
      </c>
      <c r="AF60" s="79">
        <f t="shared" si="26"/>
        <v>0</v>
      </c>
      <c r="AG60" s="79">
        <f t="shared" si="26"/>
        <v>0</v>
      </c>
      <c r="AH60" s="79">
        <f t="shared" si="26"/>
        <v>0</v>
      </c>
      <c r="AI60" s="79">
        <f t="shared" si="26"/>
        <v>0</v>
      </c>
      <c r="AJ60" s="79">
        <f t="shared" si="26"/>
        <v>0</v>
      </c>
      <c r="AK60" s="79">
        <f t="shared" si="26"/>
        <v>0</v>
      </c>
      <c r="AL60" s="79">
        <f t="shared" si="26"/>
        <v>0</v>
      </c>
      <c r="AM60" s="85">
        <f t="shared" si="26"/>
        <v>0</v>
      </c>
    </row>
    <row r="61" spans="1:39" x14ac:dyDescent="0.3">
      <c r="A61" s="1" t="s">
        <v>103</v>
      </c>
      <c r="B61" t="s">
        <v>104</v>
      </c>
      <c r="C61" s="75" t="e">
        <f t="shared" si="18"/>
        <v>#DIV/0!</v>
      </c>
      <c r="D61" s="76">
        <f t="shared" si="19"/>
        <v>0</v>
      </c>
      <c r="E61" s="76">
        <f t="shared" si="20"/>
        <v>0</v>
      </c>
      <c r="F61" s="76">
        <f t="shared" si="21"/>
        <v>0</v>
      </c>
      <c r="G61" s="76">
        <f t="shared" si="22"/>
        <v>0</v>
      </c>
      <c r="H61" s="103">
        <f t="shared" si="23"/>
        <v>0</v>
      </c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3"/>
      <c r="U61" s="79"/>
      <c r="V61" s="78" t="e">
        <f t="shared" si="24"/>
        <v>#DIV/0!</v>
      </c>
      <c r="W61" s="79" t="str">
        <f t="shared" si="8"/>
        <v/>
      </c>
      <c r="X61" s="79">
        <f t="shared" si="9"/>
        <v>0</v>
      </c>
      <c r="Y61" s="79">
        <f t="shared" si="10"/>
        <v>0</v>
      </c>
      <c r="Z61" s="79">
        <f t="shared" si="11"/>
        <v>0</v>
      </c>
      <c r="AA61" s="149">
        <f t="shared" si="12"/>
        <v>0</v>
      </c>
      <c r="AB61" s="105">
        <f t="shared" si="26"/>
        <v>0</v>
      </c>
      <c r="AC61" s="79">
        <f t="shared" si="26"/>
        <v>0</v>
      </c>
      <c r="AD61" s="79">
        <f t="shared" si="26"/>
        <v>0</v>
      </c>
      <c r="AE61" s="79">
        <f t="shared" si="26"/>
        <v>0</v>
      </c>
      <c r="AF61" s="79">
        <f t="shared" si="26"/>
        <v>0</v>
      </c>
      <c r="AG61" s="79">
        <f t="shared" si="26"/>
        <v>0</v>
      </c>
      <c r="AH61" s="79">
        <f t="shared" si="26"/>
        <v>0</v>
      </c>
      <c r="AI61" s="79">
        <f t="shared" si="26"/>
        <v>0</v>
      </c>
      <c r="AJ61" s="79">
        <f t="shared" si="26"/>
        <v>0</v>
      </c>
      <c r="AK61" s="79">
        <f t="shared" si="26"/>
        <v>0</v>
      </c>
      <c r="AL61" s="79">
        <f t="shared" si="26"/>
        <v>0</v>
      </c>
      <c r="AM61" s="85">
        <f t="shared" si="26"/>
        <v>0</v>
      </c>
    </row>
    <row r="62" spans="1:39" x14ac:dyDescent="0.3">
      <c r="A62" s="1" t="s">
        <v>105</v>
      </c>
      <c r="B62" t="s">
        <v>106</v>
      </c>
      <c r="C62" s="75" t="e">
        <f t="shared" si="18"/>
        <v>#DIV/0!</v>
      </c>
      <c r="D62" s="76">
        <f t="shared" si="19"/>
        <v>0</v>
      </c>
      <c r="E62" s="76">
        <f t="shared" si="20"/>
        <v>0</v>
      </c>
      <c r="F62" s="76">
        <f t="shared" si="21"/>
        <v>0</v>
      </c>
      <c r="G62" s="76">
        <f t="shared" si="22"/>
        <v>0</v>
      </c>
      <c r="H62" s="103">
        <f t="shared" si="23"/>
        <v>0</v>
      </c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3"/>
      <c r="U62" s="79"/>
      <c r="V62" s="78" t="e">
        <f t="shared" si="24"/>
        <v>#DIV/0!</v>
      </c>
      <c r="W62" s="79" t="str">
        <f t="shared" si="8"/>
        <v/>
      </c>
      <c r="X62" s="79">
        <f t="shared" si="9"/>
        <v>0</v>
      </c>
      <c r="Y62" s="79">
        <f t="shared" si="10"/>
        <v>0</v>
      </c>
      <c r="Z62" s="79">
        <f t="shared" si="11"/>
        <v>0</v>
      </c>
      <c r="AA62" s="149">
        <f t="shared" si="12"/>
        <v>0</v>
      </c>
      <c r="AB62" s="105">
        <f t="shared" si="26"/>
        <v>0</v>
      </c>
      <c r="AC62" s="79">
        <f t="shared" si="26"/>
        <v>0</v>
      </c>
      <c r="AD62" s="79">
        <f t="shared" si="26"/>
        <v>0</v>
      </c>
      <c r="AE62" s="79">
        <f t="shared" si="26"/>
        <v>0</v>
      </c>
      <c r="AF62" s="79">
        <f t="shared" si="26"/>
        <v>0</v>
      </c>
      <c r="AG62" s="79">
        <f t="shared" si="26"/>
        <v>0</v>
      </c>
      <c r="AH62" s="79">
        <f t="shared" si="26"/>
        <v>0</v>
      </c>
      <c r="AI62" s="79">
        <f t="shared" si="26"/>
        <v>0</v>
      </c>
      <c r="AJ62" s="79">
        <f t="shared" si="26"/>
        <v>0</v>
      </c>
      <c r="AK62" s="79">
        <f t="shared" si="26"/>
        <v>0</v>
      </c>
      <c r="AL62" s="79">
        <f t="shared" si="26"/>
        <v>0</v>
      </c>
      <c r="AM62" s="85">
        <f t="shared" si="26"/>
        <v>0</v>
      </c>
    </row>
    <row r="63" spans="1:39" x14ac:dyDescent="0.3">
      <c r="A63" s="1" t="s">
        <v>107</v>
      </c>
      <c r="B63" t="s">
        <v>108</v>
      </c>
      <c r="C63" s="75" t="e">
        <f t="shared" si="18"/>
        <v>#DIV/0!</v>
      </c>
      <c r="D63" s="76">
        <f t="shared" si="19"/>
        <v>0</v>
      </c>
      <c r="E63" s="76">
        <f t="shared" si="20"/>
        <v>0</v>
      </c>
      <c r="F63" s="76">
        <f t="shared" si="21"/>
        <v>0</v>
      </c>
      <c r="G63" s="76">
        <f t="shared" si="22"/>
        <v>0</v>
      </c>
      <c r="H63" s="103">
        <f t="shared" si="23"/>
        <v>0</v>
      </c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3"/>
      <c r="U63" s="79"/>
      <c r="V63" s="78" t="e">
        <f t="shared" si="24"/>
        <v>#DIV/0!</v>
      </c>
      <c r="W63" s="79" t="str">
        <f t="shared" si="8"/>
        <v/>
      </c>
      <c r="X63" s="79">
        <f t="shared" si="9"/>
        <v>0</v>
      </c>
      <c r="Y63" s="79">
        <f t="shared" si="10"/>
        <v>0</v>
      </c>
      <c r="Z63" s="79">
        <f t="shared" si="11"/>
        <v>0</v>
      </c>
      <c r="AA63" s="149">
        <f t="shared" si="12"/>
        <v>0</v>
      </c>
      <c r="AB63" s="105">
        <f t="shared" si="26"/>
        <v>0</v>
      </c>
      <c r="AC63" s="79">
        <f t="shared" si="26"/>
        <v>0</v>
      </c>
      <c r="AD63" s="79">
        <f t="shared" si="26"/>
        <v>0</v>
      </c>
      <c r="AE63" s="79">
        <f t="shared" si="26"/>
        <v>0</v>
      </c>
      <c r="AF63" s="79">
        <f t="shared" si="26"/>
        <v>0</v>
      </c>
      <c r="AG63" s="79">
        <f t="shared" si="26"/>
        <v>0</v>
      </c>
      <c r="AH63" s="79">
        <f t="shared" si="26"/>
        <v>0</v>
      </c>
      <c r="AI63" s="79">
        <f t="shared" si="26"/>
        <v>0</v>
      </c>
      <c r="AJ63" s="79">
        <f t="shared" si="26"/>
        <v>0</v>
      </c>
      <c r="AK63" s="79">
        <f t="shared" si="26"/>
        <v>0</v>
      </c>
      <c r="AL63" s="79">
        <f t="shared" si="26"/>
        <v>0</v>
      </c>
      <c r="AM63" s="85">
        <f t="shared" si="26"/>
        <v>0</v>
      </c>
    </row>
    <row r="64" spans="1:39" x14ac:dyDescent="0.3">
      <c r="A64" s="1" t="s">
        <v>109</v>
      </c>
      <c r="B64" t="s">
        <v>110</v>
      </c>
      <c r="C64" s="75" t="e">
        <f t="shared" si="18"/>
        <v>#DIV/0!</v>
      </c>
      <c r="D64" s="76">
        <f t="shared" si="19"/>
        <v>0</v>
      </c>
      <c r="E64" s="76">
        <f t="shared" si="20"/>
        <v>0</v>
      </c>
      <c r="F64" s="76">
        <f t="shared" si="21"/>
        <v>0</v>
      </c>
      <c r="G64" s="76">
        <f t="shared" si="22"/>
        <v>0</v>
      </c>
      <c r="H64" s="103">
        <f t="shared" si="23"/>
        <v>0</v>
      </c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3"/>
      <c r="U64" s="79"/>
      <c r="V64" s="78" t="e">
        <f t="shared" si="24"/>
        <v>#DIV/0!</v>
      </c>
      <c r="W64" s="79" t="str">
        <f t="shared" si="8"/>
        <v/>
      </c>
      <c r="X64" s="79">
        <f t="shared" si="9"/>
        <v>0</v>
      </c>
      <c r="Y64" s="79">
        <f t="shared" si="10"/>
        <v>0</v>
      </c>
      <c r="Z64" s="79">
        <f t="shared" si="11"/>
        <v>0</v>
      </c>
      <c r="AA64" s="149">
        <f t="shared" si="12"/>
        <v>0</v>
      </c>
      <c r="AB64" s="105">
        <f t="shared" si="26"/>
        <v>0</v>
      </c>
      <c r="AC64" s="79">
        <f t="shared" si="26"/>
        <v>0</v>
      </c>
      <c r="AD64" s="79">
        <f t="shared" si="26"/>
        <v>0</v>
      </c>
      <c r="AE64" s="79">
        <f t="shared" si="26"/>
        <v>0</v>
      </c>
      <c r="AF64" s="79">
        <f t="shared" si="26"/>
        <v>0</v>
      </c>
      <c r="AG64" s="79">
        <f t="shared" si="26"/>
        <v>0</v>
      </c>
      <c r="AH64" s="79">
        <f t="shared" si="26"/>
        <v>0</v>
      </c>
      <c r="AI64" s="79">
        <f t="shared" si="26"/>
        <v>0</v>
      </c>
      <c r="AJ64" s="79">
        <f t="shared" si="26"/>
        <v>0</v>
      </c>
      <c r="AK64" s="79">
        <f t="shared" si="26"/>
        <v>0</v>
      </c>
      <c r="AL64" s="79">
        <f t="shared" si="26"/>
        <v>0</v>
      </c>
      <c r="AM64" s="85">
        <f t="shared" si="26"/>
        <v>0</v>
      </c>
    </row>
    <row r="65" spans="1:39" x14ac:dyDescent="0.3">
      <c r="A65" s="1" t="s">
        <v>111</v>
      </c>
      <c r="B65" t="s">
        <v>112</v>
      </c>
      <c r="C65" s="75" t="e">
        <f t="shared" si="18"/>
        <v>#DIV/0!</v>
      </c>
      <c r="D65" s="76">
        <f t="shared" si="19"/>
        <v>0</v>
      </c>
      <c r="E65" s="76">
        <f t="shared" si="20"/>
        <v>0</v>
      </c>
      <c r="F65" s="76">
        <f t="shared" si="21"/>
        <v>0</v>
      </c>
      <c r="G65" s="76">
        <f t="shared" si="22"/>
        <v>0</v>
      </c>
      <c r="H65" s="103">
        <f t="shared" si="23"/>
        <v>0</v>
      </c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3"/>
      <c r="U65" s="79"/>
      <c r="V65" s="78" t="e">
        <f t="shared" si="24"/>
        <v>#DIV/0!</v>
      </c>
      <c r="W65" s="79" t="str">
        <f t="shared" si="8"/>
        <v/>
      </c>
      <c r="X65" s="79">
        <f t="shared" si="9"/>
        <v>0</v>
      </c>
      <c r="Y65" s="79">
        <f t="shared" si="10"/>
        <v>0</v>
      </c>
      <c r="Z65" s="79">
        <f t="shared" si="11"/>
        <v>0</v>
      </c>
      <c r="AA65" s="149">
        <f t="shared" si="12"/>
        <v>0</v>
      </c>
      <c r="AB65" s="105">
        <f t="shared" si="26"/>
        <v>0</v>
      </c>
      <c r="AC65" s="79">
        <f t="shared" si="26"/>
        <v>0</v>
      </c>
      <c r="AD65" s="79">
        <f t="shared" si="26"/>
        <v>0</v>
      </c>
      <c r="AE65" s="79">
        <f t="shared" si="26"/>
        <v>0</v>
      </c>
      <c r="AF65" s="79">
        <f t="shared" si="26"/>
        <v>0</v>
      </c>
      <c r="AG65" s="79">
        <f t="shared" si="26"/>
        <v>0</v>
      </c>
      <c r="AH65" s="79">
        <f t="shared" si="26"/>
        <v>0</v>
      </c>
      <c r="AI65" s="79">
        <f t="shared" si="26"/>
        <v>0</v>
      </c>
      <c r="AJ65" s="79">
        <f t="shared" si="26"/>
        <v>0</v>
      </c>
      <c r="AK65" s="79">
        <f t="shared" si="26"/>
        <v>0</v>
      </c>
      <c r="AL65" s="79">
        <f t="shared" si="26"/>
        <v>0</v>
      </c>
      <c r="AM65" s="85">
        <f t="shared" si="26"/>
        <v>0</v>
      </c>
    </row>
    <row r="66" spans="1:39" x14ac:dyDescent="0.3">
      <c r="A66" s="1" t="s">
        <v>113</v>
      </c>
      <c r="B66" t="s">
        <v>114</v>
      </c>
      <c r="C66" s="75" t="e">
        <f t="shared" si="18"/>
        <v>#DIV/0!</v>
      </c>
      <c r="D66" s="76">
        <f t="shared" si="19"/>
        <v>0</v>
      </c>
      <c r="E66" s="76">
        <f t="shared" si="20"/>
        <v>0</v>
      </c>
      <c r="F66" s="76">
        <f t="shared" si="21"/>
        <v>0</v>
      </c>
      <c r="G66" s="76">
        <f t="shared" si="22"/>
        <v>0</v>
      </c>
      <c r="H66" s="103">
        <f t="shared" si="23"/>
        <v>0</v>
      </c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3"/>
      <c r="U66" s="79"/>
      <c r="V66" s="78" t="e">
        <f t="shared" si="24"/>
        <v>#DIV/0!</v>
      </c>
      <c r="W66" s="79" t="str">
        <f t="shared" si="8"/>
        <v/>
      </c>
      <c r="X66" s="79">
        <f t="shared" si="9"/>
        <v>0</v>
      </c>
      <c r="Y66" s="79">
        <f t="shared" si="10"/>
        <v>0</v>
      </c>
      <c r="Z66" s="79">
        <f t="shared" si="11"/>
        <v>0</v>
      </c>
      <c r="AA66" s="149">
        <f t="shared" si="12"/>
        <v>0</v>
      </c>
      <c r="AB66" s="105">
        <f t="shared" si="26"/>
        <v>0</v>
      </c>
      <c r="AC66" s="79">
        <f t="shared" si="26"/>
        <v>0</v>
      </c>
      <c r="AD66" s="79">
        <f t="shared" si="26"/>
        <v>0</v>
      </c>
      <c r="AE66" s="79">
        <f t="shared" si="26"/>
        <v>0</v>
      </c>
      <c r="AF66" s="79">
        <f t="shared" si="26"/>
        <v>0</v>
      </c>
      <c r="AG66" s="79">
        <f t="shared" si="26"/>
        <v>0</v>
      </c>
      <c r="AH66" s="79">
        <f t="shared" si="26"/>
        <v>0</v>
      </c>
      <c r="AI66" s="79">
        <f t="shared" si="26"/>
        <v>0</v>
      </c>
      <c r="AJ66" s="79">
        <f t="shared" si="26"/>
        <v>0</v>
      </c>
      <c r="AK66" s="79">
        <f t="shared" si="26"/>
        <v>0</v>
      </c>
      <c r="AL66" s="79">
        <f t="shared" si="26"/>
        <v>0</v>
      </c>
      <c r="AM66" s="85">
        <f t="shared" si="26"/>
        <v>0</v>
      </c>
    </row>
    <row r="67" spans="1:39" x14ac:dyDescent="0.3">
      <c r="A67" s="1" t="s">
        <v>115</v>
      </c>
      <c r="B67" t="s">
        <v>116</v>
      </c>
      <c r="C67" s="75" t="e">
        <f t="shared" si="18"/>
        <v>#DIV/0!</v>
      </c>
      <c r="D67" s="76">
        <f t="shared" si="19"/>
        <v>0</v>
      </c>
      <c r="E67" s="76">
        <f t="shared" si="20"/>
        <v>0</v>
      </c>
      <c r="F67" s="76">
        <f t="shared" si="21"/>
        <v>0</v>
      </c>
      <c r="G67" s="76">
        <f t="shared" si="22"/>
        <v>0</v>
      </c>
      <c r="H67" s="103">
        <f t="shared" si="23"/>
        <v>0</v>
      </c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3"/>
      <c r="U67" s="79"/>
      <c r="V67" s="78" t="e">
        <f t="shared" si="24"/>
        <v>#DIV/0!</v>
      </c>
      <c r="W67" s="79" t="str">
        <f t="shared" si="8"/>
        <v/>
      </c>
      <c r="X67" s="79">
        <f t="shared" si="9"/>
        <v>0</v>
      </c>
      <c r="Y67" s="79">
        <f t="shared" si="10"/>
        <v>0</v>
      </c>
      <c r="Z67" s="79">
        <f t="shared" si="11"/>
        <v>0</v>
      </c>
      <c r="AA67" s="149">
        <f t="shared" si="12"/>
        <v>0</v>
      </c>
      <c r="AB67" s="105">
        <f t="shared" si="26"/>
        <v>0</v>
      </c>
      <c r="AC67" s="79">
        <f t="shared" si="26"/>
        <v>0</v>
      </c>
      <c r="AD67" s="79">
        <f t="shared" si="26"/>
        <v>0</v>
      </c>
      <c r="AE67" s="79">
        <f t="shared" si="26"/>
        <v>0</v>
      </c>
      <c r="AF67" s="79">
        <f t="shared" si="26"/>
        <v>0</v>
      </c>
      <c r="AG67" s="79">
        <f t="shared" si="26"/>
        <v>0</v>
      </c>
      <c r="AH67" s="79">
        <f t="shared" si="26"/>
        <v>0</v>
      </c>
      <c r="AI67" s="79">
        <f t="shared" si="26"/>
        <v>0</v>
      </c>
      <c r="AJ67" s="79">
        <f t="shared" si="26"/>
        <v>0</v>
      </c>
      <c r="AK67" s="79">
        <f t="shared" si="26"/>
        <v>0</v>
      </c>
      <c r="AL67" s="79">
        <f t="shared" si="26"/>
        <v>0</v>
      </c>
      <c r="AM67" s="85">
        <f t="shared" si="26"/>
        <v>0</v>
      </c>
    </row>
    <row r="68" spans="1:39" x14ac:dyDescent="0.3">
      <c r="A68" s="1" t="s">
        <v>117</v>
      </c>
      <c r="B68" t="s">
        <v>118</v>
      </c>
      <c r="C68" s="75" t="e">
        <f t="shared" si="18"/>
        <v>#DIV/0!</v>
      </c>
      <c r="D68" s="76">
        <f t="shared" si="19"/>
        <v>0</v>
      </c>
      <c r="E68" s="76">
        <f t="shared" si="20"/>
        <v>0</v>
      </c>
      <c r="F68" s="76">
        <f t="shared" si="21"/>
        <v>0</v>
      </c>
      <c r="G68" s="76">
        <f t="shared" si="22"/>
        <v>0</v>
      </c>
      <c r="H68" s="103">
        <f t="shared" si="23"/>
        <v>0</v>
      </c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3"/>
      <c r="U68" s="79"/>
      <c r="V68" s="78" t="e">
        <f t="shared" si="24"/>
        <v>#DIV/0!</v>
      </c>
      <c r="W68" s="79" t="str">
        <f t="shared" si="8"/>
        <v/>
      </c>
      <c r="X68" s="79">
        <f t="shared" si="9"/>
        <v>0</v>
      </c>
      <c r="Y68" s="79">
        <f t="shared" si="10"/>
        <v>0</v>
      </c>
      <c r="Z68" s="79">
        <f t="shared" si="11"/>
        <v>0</v>
      </c>
      <c r="AA68" s="149">
        <f t="shared" si="12"/>
        <v>0</v>
      </c>
      <c r="AB68" s="105">
        <f t="shared" si="26"/>
        <v>0</v>
      </c>
      <c r="AC68" s="79">
        <f t="shared" si="26"/>
        <v>0</v>
      </c>
      <c r="AD68" s="79">
        <f t="shared" si="26"/>
        <v>0</v>
      </c>
      <c r="AE68" s="79">
        <f t="shared" si="26"/>
        <v>0</v>
      </c>
      <c r="AF68" s="79">
        <f t="shared" si="26"/>
        <v>0</v>
      </c>
      <c r="AG68" s="79">
        <f t="shared" si="26"/>
        <v>0</v>
      </c>
      <c r="AH68" s="79">
        <f t="shared" si="26"/>
        <v>0</v>
      </c>
      <c r="AI68" s="79">
        <f t="shared" si="26"/>
        <v>0</v>
      </c>
      <c r="AJ68" s="79">
        <f t="shared" si="26"/>
        <v>0</v>
      </c>
      <c r="AK68" s="79">
        <f t="shared" si="26"/>
        <v>0</v>
      </c>
      <c r="AL68" s="79">
        <f t="shared" si="26"/>
        <v>0</v>
      </c>
      <c r="AM68" s="85">
        <f t="shared" si="26"/>
        <v>0</v>
      </c>
    </row>
    <row r="69" spans="1:39" x14ac:dyDescent="0.3">
      <c r="A69" s="1" t="s">
        <v>119</v>
      </c>
      <c r="B69" t="s">
        <v>120</v>
      </c>
      <c r="C69" s="75" t="e">
        <f t="shared" si="18"/>
        <v>#DIV/0!</v>
      </c>
      <c r="D69" s="76">
        <f t="shared" si="19"/>
        <v>0</v>
      </c>
      <c r="E69" s="76">
        <f t="shared" si="20"/>
        <v>0</v>
      </c>
      <c r="F69" s="76">
        <f t="shared" si="21"/>
        <v>0</v>
      </c>
      <c r="G69" s="76">
        <f t="shared" si="22"/>
        <v>0</v>
      </c>
      <c r="H69" s="103">
        <f t="shared" si="23"/>
        <v>0</v>
      </c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3"/>
      <c r="U69" s="79"/>
      <c r="V69" s="78" t="e">
        <f t="shared" si="24"/>
        <v>#DIV/0!</v>
      </c>
      <c r="W69" s="79" t="str">
        <f t="shared" si="8"/>
        <v/>
      </c>
      <c r="X69" s="79">
        <f t="shared" si="9"/>
        <v>0</v>
      </c>
      <c r="Y69" s="79">
        <f t="shared" si="10"/>
        <v>0</v>
      </c>
      <c r="Z69" s="79">
        <f t="shared" si="11"/>
        <v>0</v>
      </c>
      <c r="AA69" s="149">
        <f t="shared" si="12"/>
        <v>0</v>
      </c>
      <c r="AB69" s="105">
        <f t="shared" si="26"/>
        <v>0</v>
      </c>
      <c r="AC69" s="79">
        <f t="shared" si="26"/>
        <v>0</v>
      </c>
      <c r="AD69" s="79">
        <f t="shared" si="26"/>
        <v>0</v>
      </c>
      <c r="AE69" s="79">
        <f t="shared" si="26"/>
        <v>0</v>
      </c>
      <c r="AF69" s="79">
        <f t="shared" si="26"/>
        <v>0</v>
      </c>
      <c r="AG69" s="79">
        <f t="shared" si="26"/>
        <v>0</v>
      </c>
      <c r="AH69" s="79">
        <f t="shared" si="26"/>
        <v>0</v>
      </c>
      <c r="AI69" s="79">
        <f t="shared" si="26"/>
        <v>0</v>
      </c>
      <c r="AJ69" s="79">
        <f t="shared" si="26"/>
        <v>0</v>
      </c>
      <c r="AK69" s="79">
        <f t="shared" si="26"/>
        <v>0</v>
      </c>
      <c r="AL69" s="79">
        <f t="shared" si="26"/>
        <v>0</v>
      </c>
      <c r="AM69" s="85">
        <f t="shared" si="26"/>
        <v>0</v>
      </c>
    </row>
    <row r="70" spans="1:39" x14ac:dyDescent="0.3">
      <c r="A70" s="1" t="s">
        <v>121</v>
      </c>
      <c r="B70" t="s">
        <v>122</v>
      </c>
      <c r="C70" s="75" t="e">
        <f t="shared" si="18"/>
        <v>#DIV/0!</v>
      </c>
      <c r="D70" s="76">
        <f t="shared" si="19"/>
        <v>0</v>
      </c>
      <c r="E70" s="76">
        <f t="shared" si="20"/>
        <v>0</v>
      </c>
      <c r="F70" s="76">
        <f t="shared" si="21"/>
        <v>0</v>
      </c>
      <c r="G70" s="76">
        <f t="shared" si="22"/>
        <v>0</v>
      </c>
      <c r="H70" s="103">
        <f t="shared" si="23"/>
        <v>0</v>
      </c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3"/>
      <c r="U70" s="79"/>
      <c r="V70" s="78" t="e">
        <f t="shared" si="24"/>
        <v>#DIV/0!</v>
      </c>
      <c r="W70" s="79" t="str">
        <f t="shared" si="8"/>
        <v/>
      </c>
      <c r="X70" s="79">
        <f t="shared" si="9"/>
        <v>0</v>
      </c>
      <c r="Y70" s="79">
        <f t="shared" si="10"/>
        <v>0</v>
      </c>
      <c r="Z70" s="79">
        <f t="shared" si="11"/>
        <v>0</v>
      </c>
      <c r="AA70" s="149">
        <f t="shared" si="12"/>
        <v>0</v>
      </c>
      <c r="AB70" s="105">
        <f t="shared" si="26"/>
        <v>0</v>
      </c>
      <c r="AC70" s="79">
        <f t="shared" si="26"/>
        <v>0</v>
      </c>
      <c r="AD70" s="79">
        <f t="shared" si="26"/>
        <v>0</v>
      </c>
      <c r="AE70" s="79">
        <f t="shared" si="26"/>
        <v>0</v>
      </c>
      <c r="AF70" s="79">
        <f t="shared" si="26"/>
        <v>0</v>
      </c>
      <c r="AG70" s="79">
        <f t="shared" si="26"/>
        <v>0</v>
      </c>
      <c r="AH70" s="79">
        <f t="shared" si="26"/>
        <v>0</v>
      </c>
      <c r="AI70" s="79">
        <f t="shared" si="26"/>
        <v>0</v>
      </c>
      <c r="AJ70" s="79">
        <f t="shared" si="26"/>
        <v>0</v>
      </c>
      <c r="AK70" s="79">
        <f t="shared" si="26"/>
        <v>0</v>
      </c>
      <c r="AL70" s="79">
        <f t="shared" si="26"/>
        <v>0</v>
      </c>
      <c r="AM70" s="85">
        <f t="shared" si="26"/>
        <v>0</v>
      </c>
    </row>
    <row r="71" spans="1:39" x14ac:dyDescent="0.3">
      <c r="A71" s="1" t="s">
        <v>123</v>
      </c>
      <c r="B71" t="s">
        <v>124</v>
      </c>
      <c r="C71" s="75" t="e">
        <f t="shared" si="18"/>
        <v>#DIV/0!</v>
      </c>
      <c r="D71" s="76">
        <f t="shared" si="19"/>
        <v>0</v>
      </c>
      <c r="E71" s="76">
        <f t="shared" si="20"/>
        <v>0</v>
      </c>
      <c r="F71" s="76">
        <f t="shared" si="21"/>
        <v>0</v>
      </c>
      <c r="G71" s="76">
        <f t="shared" si="22"/>
        <v>0</v>
      </c>
      <c r="H71" s="103">
        <f t="shared" si="23"/>
        <v>0</v>
      </c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3"/>
      <c r="U71" s="79"/>
      <c r="V71" s="78" t="e">
        <f t="shared" si="24"/>
        <v>#DIV/0!</v>
      </c>
      <c r="W71" s="79" t="str">
        <f t="shared" si="8"/>
        <v/>
      </c>
      <c r="X71" s="79">
        <f t="shared" si="9"/>
        <v>0</v>
      </c>
      <c r="Y71" s="79">
        <f t="shared" si="10"/>
        <v>0</v>
      </c>
      <c r="Z71" s="79">
        <f t="shared" si="11"/>
        <v>0</v>
      </c>
      <c r="AA71" s="149">
        <f t="shared" si="12"/>
        <v>0</v>
      </c>
      <c r="AB71" s="105">
        <f t="shared" si="26"/>
        <v>0</v>
      </c>
      <c r="AC71" s="79">
        <f t="shared" si="26"/>
        <v>0</v>
      </c>
      <c r="AD71" s="79">
        <f t="shared" si="26"/>
        <v>0</v>
      </c>
      <c r="AE71" s="79">
        <f t="shared" si="26"/>
        <v>0</v>
      </c>
      <c r="AF71" s="79">
        <f t="shared" si="26"/>
        <v>0</v>
      </c>
      <c r="AG71" s="79">
        <f t="shared" si="26"/>
        <v>0</v>
      </c>
      <c r="AH71" s="79">
        <f t="shared" si="26"/>
        <v>0</v>
      </c>
      <c r="AI71" s="79">
        <f t="shared" si="26"/>
        <v>0</v>
      </c>
      <c r="AJ71" s="79">
        <f t="shared" si="26"/>
        <v>0</v>
      </c>
      <c r="AK71" s="79">
        <f t="shared" si="26"/>
        <v>0</v>
      </c>
      <c r="AL71" s="79">
        <f t="shared" si="26"/>
        <v>0</v>
      </c>
      <c r="AM71" s="85">
        <f t="shared" si="26"/>
        <v>0</v>
      </c>
    </row>
    <row r="72" spans="1:39" x14ac:dyDescent="0.3">
      <c r="A72" s="1" t="s">
        <v>125</v>
      </c>
      <c r="B72" t="s">
        <v>126</v>
      </c>
      <c r="C72" s="75" t="e">
        <f t="shared" si="18"/>
        <v>#DIV/0!</v>
      </c>
      <c r="D72" s="76">
        <f t="shared" si="19"/>
        <v>0</v>
      </c>
      <c r="E72" s="76">
        <f t="shared" si="20"/>
        <v>0</v>
      </c>
      <c r="F72" s="76">
        <f t="shared" si="21"/>
        <v>0</v>
      </c>
      <c r="G72" s="76">
        <f t="shared" si="22"/>
        <v>0</v>
      </c>
      <c r="H72" s="103">
        <f t="shared" si="23"/>
        <v>0</v>
      </c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3"/>
      <c r="U72" s="79"/>
      <c r="V72" s="78" t="e">
        <f t="shared" si="24"/>
        <v>#DIV/0!</v>
      </c>
      <c r="W72" s="79" t="str">
        <f t="shared" si="8"/>
        <v/>
      </c>
      <c r="X72" s="79">
        <f t="shared" si="9"/>
        <v>0</v>
      </c>
      <c r="Y72" s="79">
        <f t="shared" si="10"/>
        <v>0</v>
      </c>
      <c r="Z72" s="79">
        <f t="shared" si="11"/>
        <v>0</v>
      </c>
      <c r="AA72" s="149">
        <f t="shared" si="12"/>
        <v>0</v>
      </c>
      <c r="AB72" s="105">
        <f t="shared" si="26"/>
        <v>0</v>
      </c>
      <c r="AC72" s="79">
        <f t="shared" si="26"/>
        <v>0</v>
      </c>
      <c r="AD72" s="79">
        <f t="shared" si="26"/>
        <v>0</v>
      </c>
      <c r="AE72" s="79">
        <f t="shared" si="26"/>
        <v>0</v>
      </c>
      <c r="AF72" s="79">
        <f t="shared" si="26"/>
        <v>0</v>
      </c>
      <c r="AG72" s="79">
        <f t="shared" si="26"/>
        <v>0</v>
      </c>
      <c r="AH72" s="79">
        <f t="shared" si="26"/>
        <v>0</v>
      </c>
      <c r="AI72" s="79">
        <f t="shared" si="26"/>
        <v>0</v>
      </c>
      <c r="AJ72" s="79">
        <f t="shared" si="26"/>
        <v>0</v>
      </c>
      <c r="AK72" s="79">
        <f t="shared" si="26"/>
        <v>0</v>
      </c>
      <c r="AL72" s="79">
        <f t="shared" si="26"/>
        <v>0</v>
      </c>
      <c r="AM72" s="85">
        <f t="shared" si="26"/>
        <v>0</v>
      </c>
    </row>
    <row r="73" spans="1:39" x14ac:dyDescent="0.3">
      <c r="A73" s="1" t="s">
        <v>127</v>
      </c>
      <c r="B73" t="s">
        <v>128</v>
      </c>
      <c r="C73" s="75" t="e">
        <f t="shared" si="18"/>
        <v>#DIV/0!</v>
      </c>
      <c r="D73" s="76">
        <f t="shared" si="19"/>
        <v>0</v>
      </c>
      <c r="E73" s="76">
        <f t="shared" si="20"/>
        <v>0</v>
      </c>
      <c r="F73" s="76">
        <f t="shared" si="21"/>
        <v>0</v>
      </c>
      <c r="G73" s="76">
        <f t="shared" si="22"/>
        <v>0</v>
      </c>
      <c r="H73" s="103">
        <f t="shared" si="23"/>
        <v>0</v>
      </c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3"/>
      <c r="U73" s="79"/>
      <c r="V73" s="78" t="e">
        <f t="shared" si="24"/>
        <v>#DIV/0!</v>
      </c>
      <c r="W73" s="79" t="str">
        <f t="shared" si="8"/>
        <v/>
      </c>
      <c r="X73" s="79">
        <f t="shared" si="9"/>
        <v>0</v>
      </c>
      <c r="Y73" s="79">
        <f t="shared" si="10"/>
        <v>0</v>
      </c>
      <c r="Z73" s="79">
        <f t="shared" si="11"/>
        <v>0</v>
      </c>
      <c r="AA73" s="149">
        <f t="shared" si="12"/>
        <v>0</v>
      </c>
      <c r="AB73" s="105">
        <f t="shared" si="26"/>
        <v>0</v>
      </c>
      <c r="AC73" s="79">
        <f t="shared" si="26"/>
        <v>0</v>
      </c>
      <c r="AD73" s="79">
        <f t="shared" si="26"/>
        <v>0</v>
      </c>
      <c r="AE73" s="79">
        <f t="shared" si="26"/>
        <v>0</v>
      </c>
      <c r="AF73" s="79">
        <f t="shared" si="26"/>
        <v>0</v>
      </c>
      <c r="AG73" s="79">
        <f t="shared" si="26"/>
        <v>0</v>
      </c>
      <c r="AH73" s="79">
        <f t="shared" si="26"/>
        <v>0</v>
      </c>
      <c r="AI73" s="79">
        <f t="shared" si="26"/>
        <v>0</v>
      </c>
      <c r="AJ73" s="79">
        <f t="shared" si="26"/>
        <v>0</v>
      </c>
      <c r="AK73" s="79">
        <f t="shared" si="26"/>
        <v>0</v>
      </c>
      <c r="AL73" s="79">
        <f t="shared" si="26"/>
        <v>0</v>
      </c>
      <c r="AM73" s="85">
        <f t="shared" si="26"/>
        <v>0</v>
      </c>
    </row>
    <row r="74" spans="1:39" x14ac:dyDescent="0.3">
      <c r="A74" s="1" t="s">
        <v>129</v>
      </c>
      <c r="B74" t="s">
        <v>130</v>
      </c>
      <c r="C74" s="75" t="e">
        <f t="shared" si="18"/>
        <v>#DIV/0!</v>
      </c>
      <c r="D74" s="76">
        <f t="shared" si="19"/>
        <v>0</v>
      </c>
      <c r="E74" s="76">
        <f t="shared" si="20"/>
        <v>0</v>
      </c>
      <c r="F74" s="76">
        <f t="shared" si="21"/>
        <v>0</v>
      </c>
      <c r="G74" s="76">
        <f t="shared" si="22"/>
        <v>0</v>
      </c>
      <c r="H74" s="103">
        <f t="shared" si="23"/>
        <v>0</v>
      </c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3"/>
      <c r="U74" s="79"/>
      <c r="V74" s="78" t="e">
        <f t="shared" si="24"/>
        <v>#DIV/0!</v>
      </c>
      <c r="W74" s="79" t="str">
        <f t="shared" si="8"/>
        <v/>
      </c>
      <c r="X74" s="79">
        <f t="shared" si="9"/>
        <v>0</v>
      </c>
      <c r="Y74" s="79">
        <f t="shared" si="10"/>
        <v>0</v>
      </c>
      <c r="Z74" s="79">
        <f t="shared" si="11"/>
        <v>0</v>
      </c>
      <c r="AA74" s="149">
        <f t="shared" si="12"/>
        <v>0</v>
      </c>
      <c r="AB74" s="105">
        <f t="shared" si="26"/>
        <v>0</v>
      </c>
      <c r="AC74" s="79">
        <f t="shared" si="26"/>
        <v>0</v>
      </c>
      <c r="AD74" s="79">
        <f t="shared" si="26"/>
        <v>0</v>
      </c>
      <c r="AE74" s="79">
        <f t="shared" si="26"/>
        <v>0</v>
      </c>
      <c r="AF74" s="79">
        <f t="shared" si="26"/>
        <v>0</v>
      </c>
      <c r="AG74" s="79">
        <f t="shared" si="26"/>
        <v>0</v>
      </c>
      <c r="AH74" s="79">
        <f t="shared" si="26"/>
        <v>0</v>
      </c>
      <c r="AI74" s="79">
        <f t="shared" si="26"/>
        <v>0</v>
      </c>
      <c r="AJ74" s="79">
        <f t="shared" si="26"/>
        <v>0</v>
      </c>
      <c r="AK74" s="79">
        <f t="shared" si="26"/>
        <v>0</v>
      </c>
      <c r="AL74" s="79">
        <f t="shared" si="26"/>
        <v>0</v>
      </c>
      <c r="AM74" s="85">
        <f t="shared" si="26"/>
        <v>0</v>
      </c>
    </row>
    <row r="75" spans="1:39" x14ac:dyDescent="0.3">
      <c r="A75" s="1" t="s">
        <v>131</v>
      </c>
      <c r="B75" t="s">
        <v>132</v>
      </c>
      <c r="C75" s="75" t="e">
        <f t="shared" si="18"/>
        <v>#DIV/0!</v>
      </c>
      <c r="D75" s="76">
        <f t="shared" si="19"/>
        <v>0</v>
      </c>
      <c r="E75" s="76">
        <f t="shared" si="20"/>
        <v>0</v>
      </c>
      <c r="F75" s="76">
        <f t="shared" si="21"/>
        <v>0</v>
      </c>
      <c r="G75" s="76">
        <f t="shared" si="22"/>
        <v>0</v>
      </c>
      <c r="H75" s="103">
        <f t="shared" si="23"/>
        <v>0</v>
      </c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3"/>
      <c r="U75" s="79"/>
      <c r="V75" s="78" t="e">
        <f t="shared" si="24"/>
        <v>#DIV/0!</v>
      </c>
      <c r="W75" s="79" t="str">
        <f t="shared" si="8"/>
        <v/>
      </c>
      <c r="X75" s="79">
        <f t="shared" si="9"/>
        <v>0</v>
      </c>
      <c r="Y75" s="79">
        <f t="shared" si="10"/>
        <v>0</v>
      </c>
      <c r="Z75" s="79">
        <f t="shared" si="11"/>
        <v>0</v>
      </c>
      <c r="AA75" s="149">
        <f t="shared" si="12"/>
        <v>0</v>
      </c>
      <c r="AB75" s="105">
        <f t="shared" si="26"/>
        <v>0</v>
      </c>
      <c r="AC75" s="79">
        <f t="shared" si="26"/>
        <v>0</v>
      </c>
      <c r="AD75" s="79">
        <f t="shared" si="26"/>
        <v>0</v>
      </c>
      <c r="AE75" s="79">
        <f t="shared" ref="AC75:AM85" si="27">IFERROR(L75/L$14,0)</f>
        <v>0</v>
      </c>
      <c r="AF75" s="79">
        <f t="shared" si="27"/>
        <v>0</v>
      </c>
      <c r="AG75" s="79">
        <f t="shared" si="27"/>
        <v>0</v>
      </c>
      <c r="AH75" s="79">
        <f t="shared" si="27"/>
        <v>0</v>
      </c>
      <c r="AI75" s="79">
        <f t="shared" si="27"/>
        <v>0</v>
      </c>
      <c r="AJ75" s="79">
        <f t="shared" si="27"/>
        <v>0</v>
      </c>
      <c r="AK75" s="79">
        <f t="shared" si="27"/>
        <v>0</v>
      </c>
      <c r="AL75" s="79">
        <f t="shared" si="27"/>
        <v>0</v>
      </c>
      <c r="AM75" s="85">
        <f t="shared" si="27"/>
        <v>0</v>
      </c>
    </row>
    <row r="76" spans="1:39" x14ac:dyDescent="0.3">
      <c r="A76" s="1" t="s">
        <v>133</v>
      </c>
      <c r="B76" t="s">
        <v>134</v>
      </c>
      <c r="C76" s="75" t="e">
        <f t="shared" si="18"/>
        <v>#DIV/0!</v>
      </c>
      <c r="D76" s="76">
        <f t="shared" si="19"/>
        <v>0</v>
      </c>
      <c r="E76" s="76">
        <f t="shared" si="20"/>
        <v>0</v>
      </c>
      <c r="F76" s="76">
        <f t="shared" si="21"/>
        <v>0</v>
      </c>
      <c r="G76" s="76">
        <f t="shared" si="22"/>
        <v>0</v>
      </c>
      <c r="H76" s="103">
        <f t="shared" si="23"/>
        <v>0</v>
      </c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3"/>
      <c r="U76" s="79"/>
      <c r="V76" s="78" t="e">
        <f t="shared" si="24"/>
        <v>#DIV/0!</v>
      </c>
      <c r="W76" s="79" t="str">
        <f t="shared" si="8"/>
        <v/>
      </c>
      <c r="X76" s="79">
        <f t="shared" si="9"/>
        <v>0</v>
      </c>
      <c r="Y76" s="79">
        <f t="shared" si="10"/>
        <v>0</v>
      </c>
      <c r="Z76" s="79">
        <f t="shared" si="11"/>
        <v>0</v>
      </c>
      <c r="AA76" s="149">
        <f t="shared" si="12"/>
        <v>0</v>
      </c>
      <c r="AB76" s="105">
        <f t="shared" ref="AB76:AB85" si="28">IFERROR(I76/I$14,0)</f>
        <v>0</v>
      </c>
      <c r="AC76" s="79">
        <f t="shared" si="27"/>
        <v>0</v>
      </c>
      <c r="AD76" s="79">
        <f t="shared" si="27"/>
        <v>0</v>
      </c>
      <c r="AE76" s="79">
        <f t="shared" si="27"/>
        <v>0</v>
      </c>
      <c r="AF76" s="79">
        <f t="shared" si="27"/>
        <v>0</v>
      </c>
      <c r="AG76" s="79">
        <f t="shared" si="27"/>
        <v>0</v>
      </c>
      <c r="AH76" s="79">
        <f t="shared" si="27"/>
        <v>0</v>
      </c>
      <c r="AI76" s="79">
        <f t="shared" si="27"/>
        <v>0</v>
      </c>
      <c r="AJ76" s="79">
        <f t="shared" si="27"/>
        <v>0</v>
      </c>
      <c r="AK76" s="79">
        <f t="shared" si="27"/>
        <v>0</v>
      </c>
      <c r="AL76" s="79">
        <f t="shared" si="27"/>
        <v>0</v>
      </c>
      <c r="AM76" s="85">
        <f t="shared" si="27"/>
        <v>0</v>
      </c>
    </row>
    <row r="77" spans="1:39" x14ac:dyDescent="0.3">
      <c r="A77" s="1" t="s">
        <v>135</v>
      </c>
      <c r="B77" t="s">
        <v>136</v>
      </c>
      <c r="C77" s="75" t="e">
        <f t="shared" si="18"/>
        <v>#DIV/0!</v>
      </c>
      <c r="D77" s="76">
        <f t="shared" si="19"/>
        <v>0</v>
      </c>
      <c r="E77" s="76">
        <f t="shared" si="20"/>
        <v>0</v>
      </c>
      <c r="F77" s="76">
        <f t="shared" si="21"/>
        <v>0</v>
      </c>
      <c r="G77" s="76">
        <f t="shared" si="22"/>
        <v>0</v>
      </c>
      <c r="H77" s="103">
        <f t="shared" si="23"/>
        <v>0</v>
      </c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3"/>
      <c r="U77" s="79"/>
      <c r="V77" s="78" t="e">
        <f t="shared" si="24"/>
        <v>#DIV/0!</v>
      </c>
      <c r="W77" s="79" t="str">
        <f t="shared" si="8"/>
        <v/>
      </c>
      <c r="X77" s="79">
        <f t="shared" si="9"/>
        <v>0</v>
      </c>
      <c r="Y77" s="79">
        <f t="shared" si="10"/>
        <v>0</v>
      </c>
      <c r="Z77" s="79">
        <f t="shared" si="11"/>
        <v>0</v>
      </c>
      <c r="AA77" s="149">
        <f t="shared" si="12"/>
        <v>0</v>
      </c>
      <c r="AB77" s="105">
        <f t="shared" si="28"/>
        <v>0</v>
      </c>
      <c r="AC77" s="79">
        <f t="shared" si="27"/>
        <v>0</v>
      </c>
      <c r="AD77" s="79">
        <f t="shared" si="27"/>
        <v>0</v>
      </c>
      <c r="AE77" s="79">
        <f t="shared" si="27"/>
        <v>0</v>
      </c>
      <c r="AF77" s="79">
        <f t="shared" si="27"/>
        <v>0</v>
      </c>
      <c r="AG77" s="79">
        <f t="shared" si="27"/>
        <v>0</v>
      </c>
      <c r="AH77" s="79">
        <f t="shared" si="27"/>
        <v>0</v>
      </c>
      <c r="AI77" s="79">
        <f t="shared" si="27"/>
        <v>0</v>
      </c>
      <c r="AJ77" s="79">
        <f t="shared" si="27"/>
        <v>0</v>
      </c>
      <c r="AK77" s="79">
        <f t="shared" si="27"/>
        <v>0</v>
      </c>
      <c r="AL77" s="79">
        <f t="shared" si="27"/>
        <v>0</v>
      </c>
      <c r="AM77" s="85">
        <f t="shared" si="27"/>
        <v>0</v>
      </c>
    </row>
    <row r="78" spans="1:39" x14ac:dyDescent="0.3">
      <c r="A78" s="1" t="s">
        <v>137</v>
      </c>
      <c r="B78" t="s">
        <v>138</v>
      </c>
      <c r="C78" s="75" t="e">
        <f t="shared" si="18"/>
        <v>#DIV/0!</v>
      </c>
      <c r="D78" s="76">
        <f t="shared" si="19"/>
        <v>0</v>
      </c>
      <c r="E78" s="76">
        <f t="shared" si="20"/>
        <v>0</v>
      </c>
      <c r="F78" s="76">
        <f t="shared" si="21"/>
        <v>0</v>
      </c>
      <c r="G78" s="76">
        <f t="shared" si="22"/>
        <v>0</v>
      </c>
      <c r="H78" s="103">
        <f t="shared" si="23"/>
        <v>0</v>
      </c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3"/>
      <c r="U78" s="79"/>
      <c r="V78" s="78" t="e">
        <f t="shared" si="24"/>
        <v>#DIV/0!</v>
      </c>
      <c r="W78" s="79" t="str">
        <f t="shared" si="8"/>
        <v/>
      </c>
      <c r="X78" s="79">
        <f t="shared" si="9"/>
        <v>0</v>
      </c>
      <c r="Y78" s="79">
        <f t="shared" si="10"/>
        <v>0</v>
      </c>
      <c r="Z78" s="79">
        <f t="shared" si="11"/>
        <v>0</v>
      </c>
      <c r="AA78" s="149">
        <f t="shared" si="12"/>
        <v>0</v>
      </c>
      <c r="AB78" s="105">
        <f t="shared" si="28"/>
        <v>0</v>
      </c>
      <c r="AC78" s="79">
        <f t="shared" si="27"/>
        <v>0</v>
      </c>
      <c r="AD78" s="79">
        <f t="shared" si="27"/>
        <v>0</v>
      </c>
      <c r="AE78" s="79">
        <f t="shared" si="27"/>
        <v>0</v>
      </c>
      <c r="AF78" s="79">
        <f t="shared" si="27"/>
        <v>0</v>
      </c>
      <c r="AG78" s="79">
        <f t="shared" si="27"/>
        <v>0</v>
      </c>
      <c r="AH78" s="79">
        <f t="shared" si="27"/>
        <v>0</v>
      </c>
      <c r="AI78" s="79">
        <f t="shared" si="27"/>
        <v>0</v>
      </c>
      <c r="AJ78" s="79">
        <f t="shared" si="27"/>
        <v>0</v>
      </c>
      <c r="AK78" s="79">
        <f t="shared" si="27"/>
        <v>0</v>
      </c>
      <c r="AL78" s="79">
        <f t="shared" si="27"/>
        <v>0</v>
      </c>
      <c r="AM78" s="85">
        <f t="shared" si="27"/>
        <v>0</v>
      </c>
    </row>
    <row r="79" spans="1:39" x14ac:dyDescent="0.3">
      <c r="A79" s="1" t="s">
        <v>139</v>
      </c>
      <c r="B79" t="s">
        <v>140</v>
      </c>
      <c r="C79" s="75" t="e">
        <f t="shared" si="18"/>
        <v>#DIV/0!</v>
      </c>
      <c r="D79" s="76">
        <f t="shared" si="19"/>
        <v>0</v>
      </c>
      <c r="E79" s="76">
        <f t="shared" si="20"/>
        <v>0</v>
      </c>
      <c r="F79" s="76">
        <f t="shared" si="21"/>
        <v>0</v>
      </c>
      <c r="G79" s="76">
        <f t="shared" si="22"/>
        <v>0</v>
      </c>
      <c r="H79" s="103">
        <f t="shared" si="23"/>
        <v>0</v>
      </c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3"/>
      <c r="U79" s="79"/>
      <c r="V79" s="78" t="e">
        <f t="shared" si="24"/>
        <v>#DIV/0!</v>
      </c>
      <c r="W79" s="79" t="str">
        <f t="shared" si="8"/>
        <v/>
      </c>
      <c r="X79" s="79">
        <f t="shared" si="9"/>
        <v>0</v>
      </c>
      <c r="Y79" s="79">
        <f t="shared" si="10"/>
        <v>0</v>
      </c>
      <c r="Z79" s="79">
        <f t="shared" si="11"/>
        <v>0</v>
      </c>
      <c r="AA79" s="149">
        <f t="shared" si="12"/>
        <v>0</v>
      </c>
      <c r="AB79" s="105">
        <f t="shared" si="28"/>
        <v>0</v>
      </c>
      <c r="AC79" s="79">
        <f t="shared" si="27"/>
        <v>0</v>
      </c>
      <c r="AD79" s="79">
        <f t="shared" si="27"/>
        <v>0</v>
      </c>
      <c r="AE79" s="79">
        <f t="shared" si="27"/>
        <v>0</v>
      </c>
      <c r="AF79" s="79">
        <f t="shared" si="27"/>
        <v>0</v>
      </c>
      <c r="AG79" s="79">
        <f t="shared" si="27"/>
        <v>0</v>
      </c>
      <c r="AH79" s="79">
        <f t="shared" si="27"/>
        <v>0</v>
      </c>
      <c r="AI79" s="79">
        <f t="shared" si="27"/>
        <v>0</v>
      </c>
      <c r="AJ79" s="79">
        <f t="shared" si="27"/>
        <v>0</v>
      </c>
      <c r="AK79" s="79">
        <f t="shared" si="27"/>
        <v>0</v>
      </c>
      <c r="AL79" s="79">
        <f t="shared" si="27"/>
        <v>0</v>
      </c>
      <c r="AM79" s="85">
        <f t="shared" si="27"/>
        <v>0</v>
      </c>
    </row>
    <row r="80" spans="1:39" x14ac:dyDescent="0.3">
      <c r="A80" s="1" t="s">
        <v>141</v>
      </c>
      <c r="B80" t="s">
        <v>142</v>
      </c>
      <c r="C80" s="75" t="e">
        <f t="shared" si="18"/>
        <v>#DIV/0!</v>
      </c>
      <c r="D80" s="76">
        <f t="shared" si="19"/>
        <v>0</v>
      </c>
      <c r="E80" s="76">
        <f t="shared" si="20"/>
        <v>0</v>
      </c>
      <c r="F80" s="76">
        <f t="shared" si="21"/>
        <v>0</v>
      </c>
      <c r="G80" s="76">
        <f t="shared" si="22"/>
        <v>0</v>
      </c>
      <c r="H80" s="103">
        <f t="shared" si="23"/>
        <v>0</v>
      </c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3"/>
      <c r="U80" s="79"/>
      <c r="V80" s="78" t="e">
        <f t="shared" si="24"/>
        <v>#DIV/0!</v>
      </c>
      <c r="W80" s="79" t="str">
        <f t="shared" si="8"/>
        <v/>
      </c>
      <c r="X80" s="79">
        <f t="shared" si="9"/>
        <v>0</v>
      </c>
      <c r="Y80" s="79">
        <f t="shared" si="10"/>
        <v>0</v>
      </c>
      <c r="Z80" s="79">
        <f t="shared" si="11"/>
        <v>0</v>
      </c>
      <c r="AA80" s="149">
        <f t="shared" si="12"/>
        <v>0</v>
      </c>
      <c r="AB80" s="105">
        <f t="shared" si="28"/>
        <v>0</v>
      </c>
      <c r="AC80" s="79">
        <f t="shared" si="27"/>
        <v>0</v>
      </c>
      <c r="AD80" s="79">
        <f t="shared" si="27"/>
        <v>0</v>
      </c>
      <c r="AE80" s="79">
        <f t="shared" si="27"/>
        <v>0</v>
      </c>
      <c r="AF80" s="79">
        <f t="shared" si="27"/>
        <v>0</v>
      </c>
      <c r="AG80" s="79">
        <f t="shared" si="27"/>
        <v>0</v>
      </c>
      <c r="AH80" s="79">
        <f t="shared" si="27"/>
        <v>0</v>
      </c>
      <c r="AI80" s="79">
        <f t="shared" si="27"/>
        <v>0</v>
      </c>
      <c r="AJ80" s="79">
        <f t="shared" si="27"/>
        <v>0</v>
      </c>
      <c r="AK80" s="79">
        <f t="shared" si="27"/>
        <v>0</v>
      </c>
      <c r="AL80" s="79">
        <f t="shared" si="27"/>
        <v>0</v>
      </c>
      <c r="AM80" s="85">
        <f t="shared" si="27"/>
        <v>0</v>
      </c>
    </row>
    <row r="81" spans="1:39" x14ac:dyDescent="0.3">
      <c r="A81" s="1" t="s">
        <v>143</v>
      </c>
      <c r="B81" t="s">
        <v>144</v>
      </c>
      <c r="C81" s="75" t="e">
        <f t="shared" si="18"/>
        <v>#DIV/0!</v>
      </c>
      <c r="D81" s="76">
        <f t="shared" si="19"/>
        <v>0</v>
      </c>
      <c r="E81" s="76">
        <f t="shared" si="20"/>
        <v>0</v>
      </c>
      <c r="F81" s="76">
        <f t="shared" si="21"/>
        <v>0</v>
      </c>
      <c r="G81" s="76">
        <f t="shared" si="22"/>
        <v>0</v>
      </c>
      <c r="H81" s="103">
        <f t="shared" si="23"/>
        <v>0</v>
      </c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3"/>
      <c r="U81" s="79"/>
      <c r="V81" s="78" t="e">
        <f t="shared" si="24"/>
        <v>#DIV/0!</v>
      </c>
      <c r="W81" s="79" t="str">
        <f t="shared" si="8"/>
        <v/>
      </c>
      <c r="X81" s="79">
        <f t="shared" si="9"/>
        <v>0</v>
      </c>
      <c r="Y81" s="79">
        <f t="shared" si="10"/>
        <v>0</v>
      </c>
      <c r="Z81" s="79">
        <f t="shared" si="11"/>
        <v>0</v>
      </c>
      <c r="AA81" s="149">
        <f t="shared" si="12"/>
        <v>0</v>
      </c>
      <c r="AB81" s="105">
        <f t="shared" si="28"/>
        <v>0</v>
      </c>
      <c r="AC81" s="79">
        <f t="shared" si="27"/>
        <v>0</v>
      </c>
      <c r="AD81" s="79">
        <f t="shared" si="27"/>
        <v>0</v>
      </c>
      <c r="AE81" s="79">
        <f t="shared" si="27"/>
        <v>0</v>
      </c>
      <c r="AF81" s="79">
        <f t="shared" si="27"/>
        <v>0</v>
      </c>
      <c r="AG81" s="79">
        <f t="shared" si="27"/>
        <v>0</v>
      </c>
      <c r="AH81" s="79">
        <f t="shared" si="27"/>
        <v>0</v>
      </c>
      <c r="AI81" s="79">
        <f t="shared" si="27"/>
        <v>0</v>
      </c>
      <c r="AJ81" s="79">
        <f t="shared" si="27"/>
        <v>0</v>
      </c>
      <c r="AK81" s="79">
        <f t="shared" si="27"/>
        <v>0</v>
      </c>
      <c r="AL81" s="79">
        <f t="shared" si="27"/>
        <v>0</v>
      </c>
      <c r="AM81" s="85">
        <f t="shared" si="27"/>
        <v>0</v>
      </c>
    </row>
    <row r="82" spans="1:39" x14ac:dyDescent="0.3">
      <c r="A82" s="1" t="s">
        <v>145</v>
      </c>
      <c r="B82" t="s">
        <v>146</v>
      </c>
      <c r="C82" s="75" t="e">
        <f t="shared" si="18"/>
        <v>#DIV/0!</v>
      </c>
      <c r="D82" s="76">
        <f t="shared" si="19"/>
        <v>0</v>
      </c>
      <c r="E82" s="76">
        <f t="shared" si="20"/>
        <v>0</v>
      </c>
      <c r="F82" s="76">
        <f t="shared" si="21"/>
        <v>0</v>
      </c>
      <c r="G82" s="76">
        <f t="shared" si="22"/>
        <v>0</v>
      </c>
      <c r="H82" s="103">
        <f t="shared" si="23"/>
        <v>0</v>
      </c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3"/>
      <c r="U82" s="79"/>
      <c r="V82" s="78" t="e">
        <f t="shared" si="24"/>
        <v>#DIV/0!</v>
      </c>
      <c r="W82" s="79" t="str">
        <f t="shared" ref="W82:W85" si="29">IFERROR(AVERAGE($I82:$K82)/W$14,"")</f>
        <v/>
      </c>
      <c r="X82" s="79">
        <f t="shared" ref="X82:X85" si="30">IFERROR(AVERAGE($L82:$N82)/X$14,0)</f>
        <v>0</v>
      </c>
      <c r="Y82" s="79">
        <f t="shared" ref="Y82:Y85" si="31">IFERROR(AVERAGE($O82:$Q82)/Y$14,0)</f>
        <v>0</v>
      </c>
      <c r="Z82" s="79">
        <f t="shared" ref="Z82:Z85" si="32">IFERROR(AVERAGE($R82:$T82)/Z$14,0)</f>
        <v>0</v>
      </c>
      <c r="AA82" s="149">
        <f t="shared" ref="AA82:AA85" si="33">IFERROR((Z82-Y82)/Y82,0)</f>
        <v>0</v>
      </c>
      <c r="AB82" s="105">
        <f t="shared" si="28"/>
        <v>0</v>
      </c>
      <c r="AC82" s="79">
        <f t="shared" si="27"/>
        <v>0</v>
      </c>
      <c r="AD82" s="79">
        <f t="shared" si="27"/>
        <v>0</v>
      </c>
      <c r="AE82" s="79">
        <f t="shared" si="27"/>
        <v>0</v>
      </c>
      <c r="AF82" s="79">
        <f t="shared" si="27"/>
        <v>0</v>
      </c>
      <c r="AG82" s="79">
        <f t="shared" si="27"/>
        <v>0</v>
      </c>
      <c r="AH82" s="79">
        <f t="shared" si="27"/>
        <v>0</v>
      </c>
      <c r="AI82" s="79">
        <f t="shared" si="27"/>
        <v>0</v>
      </c>
      <c r="AJ82" s="79">
        <f t="shared" si="27"/>
        <v>0</v>
      </c>
      <c r="AK82" s="79">
        <f t="shared" si="27"/>
        <v>0</v>
      </c>
      <c r="AL82" s="79">
        <f t="shared" si="27"/>
        <v>0</v>
      </c>
      <c r="AM82" s="85">
        <f t="shared" si="27"/>
        <v>0</v>
      </c>
    </row>
    <row r="83" spans="1:39" x14ac:dyDescent="0.3">
      <c r="A83" s="1" t="s">
        <v>147</v>
      </c>
      <c r="B83" t="s">
        <v>148</v>
      </c>
      <c r="C83" s="75" t="e">
        <f t="shared" si="18"/>
        <v>#DIV/0!</v>
      </c>
      <c r="D83" s="76">
        <f t="shared" si="19"/>
        <v>0</v>
      </c>
      <c r="E83" s="76">
        <f t="shared" si="20"/>
        <v>0</v>
      </c>
      <c r="F83" s="76">
        <f t="shared" si="21"/>
        <v>0</v>
      </c>
      <c r="G83" s="76">
        <f t="shared" si="22"/>
        <v>0</v>
      </c>
      <c r="H83" s="103">
        <f t="shared" si="23"/>
        <v>0</v>
      </c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3"/>
      <c r="U83" s="79"/>
      <c r="V83" s="78" t="e">
        <f t="shared" si="24"/>
        <v>#DIV/0!</v>
      </c>
      <c r="W83" s="79" t="str">
        <f t="shared" si="29"/>
        <v/>
      </c>
      <c r="X83" s="79">
        <f t="shared" si="30"/>
        <v>0</v>
      </c>
      <c r="Y83" s="79">
        <f t="shared" si="31"/>
        <v>0</v>
      </c>
      <c r="Z83" s="79">
        <f t="shared" si="32"/>
        <v>0</v>
      </c>
      <c r="AA83" s="149">
        <f t="shared" si="33"/>
        <v>0</v>
      </c>
      <c r="AB83" s="105">
        <f t="shared" si="28"/>
        <v>0</v>
      </c>
      <c r="AC83" s="79">
        <f t="shared" si="27"/>
        <v>0</v>
      </c>
      <c r="AD83" s="79">
        <f t="shared" si="27"/>
        <v>0</v>
      </c>
      <c r="AE83" s="79">
        <f t="shared" si="27"/>
        <v>0</v>
      </c>
      <c r="AF83" s="79">
        <f t="shared" si="27"/>
        <v>0</v>
      </c>
      <c r="AG83" s="79">
        <f t="shared" si="27"/>
        <v>0</v>
      </c>
      <c r="AH83" s="79">
        <f t="shared" si="27"/>
        <v>0</v>
      </c>
      <c r="AI83" s="79">
        <f t="shared" si="27"/>
        <v>0</v>
      </c>
      <c r="AJ83" s="79">
        <f t="shared" si="27"/>
        <v>0</v>
      </c>
      <c r="AK83" s="79">
        <f t="shared" si="27"/>
        <v>0</v>
      </c>
      <c r="AL83" s="79">
        <f t="shared" si="27"/>
        <v>0</v>
      </c>
      <c r="AM83" s="85">
        <f t="shared" si="27"/>
        <v>0</v>
      </c>
    </row>
    <row r="84" spans="1:39" x14ac:dyDescent="0.3">
      <c r="A84" s="1" t="s">
        <v>149</v>
      </c>
      <c r="B84" t="s">
        <v>150</v>
      </c>
      <c r="C84" s="75" t="e">
        <f t="shared" si="18"/>
        <v>#DIV/0!</v>
      </c>
      <c r="D84" s="76">
        <f t="shared" si="19"/>
        <v>0</v>
      </c>
      <c r="E84" s="76">
        <f t="shared" si="20"/>
        <v>0</v>
      </c>
      <c r="F84" s="76">
        <f t="shared" si="21"/>
        <v>0</v>
      </c>
      <c r="G84" s="76">
        <f t="shared" si="22"/>
        <v>0</v>
      </c>
      <c r="H84" s="103">
        <f t="shared" si="23"/>
        <v>0</v>
      </c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3"/>
      <c r="U84" s="79"/>
      <c r="V84" s="78" t="e">
        <f t="shared" si="24"/>
        <v>#DIV/0!</v>
      </c>
      <c r="W84" s="79" t="str">
        <f t="shared" si="29"/>
        <v/>
      </c>
      <c r="X84" s="79">
        <f t="shared" si="30"/>
        <v>0</v>
      </c>
      <c r="Y84" s="79">
        <f t="shared" si="31"/>
        <v>0</v>
      </c>
      <c r="Z84" s="79">
        <f t="shared" si="32"/>
        <v>0</v>
      </c>
      <c r="AA84" s="149">
        <f t="shared" si="33"/>
        <v>0</v>
      </c>
      <c r="AB84" s="105">
        <f t="shared" si="28"/>
        <v>0</v>
      </c>
      <c r="AC84" s="79">
        <f t="shared" si="27"/>
        <v>0</v>
      </c>
      <c r="AD84" s="79">
        <f t="shared" si="27"/>
        <v>0</v>
      </c>
      <c r="AE84" s="79">
        <f t="shared" si="27"/>
        <v>0</v>
      </c>
      <c r="AF84" s="79">
        <f t="shared" si="27"/>
        <v>0</v>
      </c>
      <c r="AG84" s="79">
        <f t="shared" si="27"/>
        <v>0</v>
      </c>
      <c r="AH84" s="79">
        <f t="shared" si="27"/>
        <v>0</v>
      </c>
      <c r="AI84" s="79">
        <f t="shared" si="27"/>
        <v>0</v>
      </c>
      <c r="AJ84" s="79">
        <f t="shared" si="27"/>
        <v>0</v>
      </c>
      <c r="AK84" s="79">
        <f t="shared" si="27"/>
        <v>0</v>
      </c>
      <c r="AL84" s="79">
        <f t="shared" si="27"/>
        <v>0</v>
      </c>
      <c r="AM84" s="85">
        <f t="shared" si="27"/>
        <v>0</v>
      </c>
    </row>
    <row r="85" spans="1:39" x14ac:dyDescent="0.3">
      <c r="A85" s="1" t="s">
        <v>151</v>
      </c>
      <c r="B85" t="s">
        <v>152</v>
      </c>
      <c r="C85" s="75" t="e">
        <f t="shared" si="18"/>
        <v>#DIV/0!</v>
      </c>
      <c r="D85" s="76">
        <f t="shared" si="19"/>
        <v>0</v>
      </c>
      <c r="E85" s="76">
        <f t="shared" si="20"/>
        <v>0</v>
      </c>
      <c r="F85" s="76">
        <f t="shared" si="21"/>
        <v>0</v>
      </c>
      <c r="G85" s="76">
        <f t="shared" si="22"/>
        <v>0</v>
      </c>
      <c r="H85" s="103">
        <f t="shared" si="23"/>
        <v>0</v>
      </c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3"/>
      <c r="U85" s="79"/>
      <c r="V85" s="78" t="e">
        <f t="shared" si="24"/>
        <v>#DIV/0!</v>
      </c>
      <c r="W85" s="79" t="str">
        <f t="shared" si="29"/>
        <v/>
      </c>
      <c r="X85" s="79">
        <f t="shared" si="30"/>
        <v>0</v>
      </c>
      <c r="Y85" s="79">
        <f t="shared" si="31"/>
        <v>0</v>
      </c>
      <c r="Z85" s="79">
        <f t="shared" si="32"/>
        <v>0</v>
      </c>
      <c r="AA85" s="149">
        <f t="shared" si="33"/>
        <v>0</v>
      </c>
      <c r="AB85" s="105">
        <f t="shared" si="28"/>
        <v>0</v>
      </c>
      <c r="AC85" s="79">
        <f t="shared" si="27"/>
        <v>0</v>
      </c>
      <c r="AD85" s="79">
        <f t="shared" si="27"/>
        <v>0</v>
      </c>
      <c r="AE85" s="79">
        <f t="shared" si="27"/>
        <v>0</v>
      </c>
      <c r="AF85" s="79">
        <f t="shared" si="27"/>
        <v>0</v>
      </c>
      <c r="AG85" s="79">
        <f t="shared" si="27"/>
        <v>0</v>
      </c>
      <c r="AH85" s="79">
        <f t="shared" si="27"/>
        <v>0</v>
      </c>
      <c r="AI85" s="79">
        <f t="shared" si="27"/>
        <v>0</v>
      </c>
      <c r="AJ85" s="79">
        <f t="shared" si="27"/>
        <v>0</v>
      </c>
      <c r="AK85" s="79">
        <f t="shared" si="27"/>
        <v>0</v>
      </c>
      <c r="AL85" s="79">
        <f t="shared" si="27"/>
        <v>0</v>
      </c>
      <c r="AM85" s="85">
        <f t="shared" si="27"/>
        <v>0</v>
      </c>
    </row>
    <row r="86" spans="1:39" ht="7.5" customHeight="1" thickBot="1" x14ac:dyDescent="0.35">
      <c r="C86" s="136"/>
      <c r="D86" s="137"/>
      <c r="E86" s="137"/>
      <c r="F86" s="137"/>
      <c r="G86" s="137"/>
      <c r="H86" s="138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50"/>
      <c r="U86" s="68"/>
      <c r="V86" s="78"/>
      <c r="W86" s="79"/>
      <c r="X86" s="79"/>
      <c r="Y86" s="79"/>
      <c r="Z86" s="79"/>
      <c r="AA86" s="68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85"/>
    </row>
    <row r="87" spans="1:39" ht="15" thickBot="1" x14ac:dyDescent="0.35">
      <c r="B87" s="40" t="s">
        <v>153</v>
      </c>
      <c r="C87" s="115">
        <f>AVERAGE(I87:T87)</f>
        <v>0</v>
      </c>
      <c r="D87" s="102">
        <f>IF(I87=" "," ",IFERROR(AVERAGE($I87:$K87),0))</f>
        <v>0</v>
      </c>
      <c r="E87" s="102">
        <f>IF(L87=" "," ",IFERROR(AVERAGE($L87:$N87),0))</f>
        <v>0</v>
      </c>
      <c r="F87" s="102">
        <f>IF(O87=" "," ",IFERROR(AVERAGE($O87:$Q87),0))</f>
        <v>0</v>
      </c>
      <c r="G87" s="139">
        <f>IF(R87&lt;D241," ",IFERROR(AVERAGE($R87:$T87),0))</f>
        <v>0</v>
      </c>
      <c r="H87" s="140">
        <f>IFERROR((E87-D87)/D87,0)</f>
        <v>0</v>
      </c>
      <c r="I87" s="102">
        <f>SUM(I54:I85)</f>
        <v>0</v>
      </c>
      <c r="J87" s="102">
        <f t="shared" ref="J87:Q87" si="34">SUM(J54:J85)</f>
        <v>0</v>
      </c>
      <c r="K87" s="102">
        <f t="shared" si="34"/>
        <v>0</v>
      </c>
      <c r="L87" s="102">
        <f t="shared" si="34"/>
        <v>0</v>
      </c>
      <c r="M87" s="102">
        <f t="shared" si="34"/>
        <v>0</v>
      </c>
      <c r="N87" s="102">
        <f t="shared" si="34"/>
        <v>0</v>
      </c>
      <c r="O87" s="102">
        <f t="shared" si="34"/>
        <v>0</v>
      </c>
      <c r="P87" s="102">
        <f t="shared" si="34"/>
        <v>0</v>
      </c>
      <c r="Q87" s="102">
        <f t="shared" si="34"/>
        <v>0</v>
      </c>
      <c r="R87" s="102"/>
      <c r="S87" s="102"/>
      <c r="T87" s="117"/>
      <c r="U87" s="76"/>
      <c r="V87" s="118" t="e">
        <f t="shared" ref="V87" si="35">AVERAGE(I87:T87)/V$14</f>
        <v>#DIV/0!</v>
      </c>
      <c r="W87" s="119" t="str">
        <f t="shared" ref="W87" si="36">IFERROR(AVERAGE($I87:$K87)/W$14,"")</f>
        <v/>
      </c>
      <c r="X87" s="119">
        <f t="shared" ref="X87" si="37">IFERROR(AVERAGE($L87:$N87)/X$14,0)</f>
        <v>0</v>
      </c>
      <c r="Y87" s="119">
        <f t="shared" ref="Y87" si="38">IFERROR(AVERAGE($O87:$Q87)/Y$14,0)</f>
        <v>0</v>
      </c>
      <c r="Z87" s="119">
        <f t="shared" ref="Z87" si="39">IFERROR(AVERAGE($R87:$T87)/Z$14,0)</f>
        <v>0</v>
      </c>
      <c r="AA87" s="151">
        <f t="shared" ref="AA87" si="40">IFERROR((Z87-Y87)/Y87,0)</f>
        <v>0</v>
      </c>
      <c r="AB87" s="119">
        <f t="shared" ref="AB87:AM87" si="41">SUM(AB54:AB85)</f>
        <v>0</v>
      </c>
      <c r="AC87" s="119">
        <f t="shared" si="41"/>
        <v>0</v>
      </c>
      <c r="AD87" s="119">
        <f t="shared" si="41"/>
        <v>0</v>
      </c>
      <c r="AE87" s="119">
        <f t="shared" si="41"/>
        <v>0</v>
      </c>
      <c r="AF87" s="119">
        <f t="shared" si="41"/>
        <v>0</v>
      </c>
      <c r="AG87" s="119">
        <f t="shared" si="41"/>
        <v>0</v>
      </c>
      <c r="AH87" s="119">
        <f t="shared" si="41"/>
        <v>0</v>
      </c>
      <c r="AI87" s="119">
        <f t="shared" si="41"/>
        <v>0</v>
      </c>
      <c r="AJ87" s="119">
        <f t="shared" si="41"/>
        <v>0</v>
      </c>
      <c r="AK87" s="119">
        <f t="shared" si="41"/>
        <v>0</v>
      </c>
      <c r="AL87" s="119">
        <f t="shared" si="41"/>
        <v>0</v>
      </c>
      <c r="AM87" s="120">
        <f t="shared" si="41"/>
        <v>0</v>
      </c>
    </row>
    <row r="88" spans="1:39" ht="7.5" customHeight="1" thickBot="1" x14ac:dyDescent="0.35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9"/>
      <c r="W88" s="79"/>
      <c r="X88" s="79"/>
      <c r="Y88" s="79"/>
      <c r="Z88" s="79"/>
      <c r="AA88" s="76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</row>
    <row r="89" spans="1:39" ht="15" thickBot="1" x14ac:dyDescent="0.35">
      <c r="B89" s="44" t="s">
        <v>154</v>
      </c>
      <c r="C89" s="102">
        <f>AVERAGE(I89:T89)</f>
        <v>0</v>
      </c>
      <c r="D89" s="102">
        <f>IF(I89=" "," ",IFERROR(AVERAGE($I89:$K89),0))</f>
        <v>0</v>
      </c>
      <c r="E89" s="102">
        <f>IF(L89=" "," ",IFERROR(AVERAGE($L89:$N89),0))</f>
        <v>0</v>
      </c>
      <c r="F89" s="102">
        <f>IF(O89=" "," ",IFERROR(AVERAGE($O89:$Q89),0))</f>
        <v>0</v>
      </c>
      <c r="G89" s="102">
        <f>IF(R89&lt;D243," ",IFERROR(AVERAGE($R89:$T89),0))</f>
        <v>0</v>
      </c>
      <c r="H89" s="121">
        <f>IFERROR((E89-D89)/D89,0)</f>
        <v>0</v>
      </c>
      <c r="I89" s="102">
        <f>SUM(I87+I52)</f>
        <v>0</v>
      </c>
      <c r="J89" s="102">
        <f t="shared" ref="J89:Q89" si="42">SUM(J87+J52)</f>
        <v>0</v>
      </c>
      <c r="K89" s="102">
        <f t="shared" si="42"/>
        <v>0</v>
      </c>
      <c r="L89" s="102">
        <f t="shared" si="42"/>
        <v>0</v>
      </c>
      <c r="M89" s="102">
        <f t="shared" si="42"/>
        <v>0</v>
      </c>
      <c r="N89" s="102">
        <f t="shared" si="42"/>
        <v>0</v>
      </c>
      <c r="O89" s="102">
        <f t="shared" si="42"/>
        <v>0</v>
      </c>
      <c r="P89" s="102">
        <f t="shared" si="42"/>
        <v>0</v>
      </c>
      <c r="Q89" s="102">
        <f t="shared" si="42"/>
        <v>0</v>
      </c>
      <c r="R89" s="102"/>
      <c r="S89" s="102"/>
      <c r="T89" s="117"/>
      <c r="U89" s="79"/>
      <c r="V89" s="118" t="e">
        <f>+V87+V52</f>
        <v>#DIV/0!</v>
      </c>
      <c r="W89" s="119" t="e">
        <f>+W87+W52</f>
        <v>#VALUE!</v>
      </c>
      <c r="X89" s="119">
        <f>+X87+X52</f>
        <v>0</v>
      </c>
      <c r="Y89" s="119">
        <f>+Y87+Y52</f>
        <v>0</v>
      </c>
      <c r="Z89" s="119">
        <f>+Z87+Z52</f>
        <v>0</v>
      </c>
      <c r="AA89" s="121">
        <f t="shared" ref="AA89" si="43">IFERROR((Z89-Y89)/Y89,0)</f>
        <v>0</v>
      </c>
      <c r="AB89" s="119">
        <f t="shared" ref="AB89:AM89" si="44">+AB87+AB52</f>
        <v>0</v>
      </c>
      <c r="AC89" s="119">
        <f t="shared" si="44"/>
        <v>0</v>
      </c>
      <c r="AD89" s="119">
        <f t="shared" si="44"/>
        <v>0</v>
      </c>
      <c r="AE89" s="119">
        <f t="shared" si="44"/>
        <v>0</v>
      </c>
      <c r="AF89" s="119">
        <f t="shared" si="44"/>
        <v>0</v>
      </c>
      <c r="AG89" s="119">
        <f t="shared" si="44"/>
        <v>0</v>
      </c>
      <c r="AH89" s="119">
        <f t="shared" si="44"/>
        <v>0</v>
      </c>
      <c r="AI89" s="119">
        <f t="shared" si="44"/>
        <v>0</v>
      </c>
      <c r="AJ89" s="119">
        <f t="shared" si="44"/>
        <v>0</v>
      </c>
      <c r="AK89" s="119">
        <f t="shared" si="44"/>
        <v>0</v>
      </c>
      <c r="AL89" s="119">
        <f t="shared" si="44"/>
        <v>0</v>
      </c>
      <c r="AM89" s="120">
        <f t="shared" si="44"/>
        <v>0</v>
      </c>
    </row>
    <row r="90" spans="1:39" ht="9.75" customHeight="1" thickBot="1" x14ac:dyDescent="0.35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39" ht="15" thickBot="1" x14ac:dyDescent="0.35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IFERROR((E91-D91)/D91,0)</f>
        <v>0</v>
      </c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149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</row>
    <row r="92" spans="1:39" ht="5.25" customHeight="1" thickBot="1" x14ac:dyDescent="0.35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</row>
    <row r="93" spans="1:39" ht="29.4" x14ac:dyDescent="0.3">
      <c r="B93" s="92" t="s">
        <v>161</v>
      </c>
      <c r="C93" s="188"/>
      <c r="D93" s="189"/>
      <c r="E93" s="189"/>
      <c r="F93" s="189"/>
      <c r="G93" s="189"/>
      <c r="H93" s="141">
        <f t="shared" ref="H93:H95" si="45">IFERROR((E93-D93)/D93,0)</f>
        <v>0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</row>
    <row r="94" spans="1:39" ht="29.4" x14ac:dyDescent="0.3">
      <c r="B94" s="93" t="s">
        <v>162</v>
      </c>
      <c r="C94" s="190"/>
      <c r="D94" s="191"/>
      <c r="E94" s="191"/>
      <c r="F94" s="191"/>
      <c r="G94" s="191"/>
      <c r="H94" s="142">
        <f t="shared" si="45"/>
        <v>0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</row>
    <row r="95" spans="1:39" ht="22.5" customHeight="1" thickBot="1" x14ac:dyDescent="0.35">
      <c r="B95" s="192" t="s">
        <v>163</v>
      </c>
      <c r="C95" s="193"/>
      <c r="D95" s="187"/>
      <c r="E95" s="187"/>
      <c r="F95" s="194"/>
      <c r="G95" s="194"/>
      <c r="H95" s="143">
        <f t="shared" si="45"/>
        <v>0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</row>
    <row r="96" spans="1:39" ht="6.75" customHeight="1" thickBot="1" x14ac:dyDescent="0.35">
      <c r="B96" s="2"/>
      <c r="C96" s="68"/>
      <c r="D96" s="68"/>
      <c r="E96" s="79"/>
      <c r="F96" s="79"/>
      <c r="G96" s="79"/>
      <c r="H96" s="79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</row>
    <row r="97" spans="2:39" ht="40.5" customHeight="1" thickBot="1" x14ac:dyDescent="0.35">
      <c r="B97" s="94" t="s">
        <v>159</v>
      </c>
      <c r="C97" s="115">
        <f>C89+C91</f>
        <v>0</v>
      </c>
      <c r="D97" s="102">
        <f t="shared" ref="D97:H97" si="46">D89+D91</f>
        <v>0</v>
      </c>
      <c r="E97" s="102">
        <f t="shared" si="46"/>
        <v>0</v>
      </c>
      <c r="F97" s="102">
        <f t="shared" si="46"/>
        <v>0</v>
      </c>
      <c r="G97" s="102">
        <f t="shared" si="46"/>
        <v>0</v>
      </c>
      <c r="H97" s="123">
        <f t="shared" si="46"/>
        <v>0</v>
      </c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</row>
    <row r="100" spans="2:39" x14ac:dyDescent="0.3">
      <c r="B100" s="59"/>
    </row>
    <row r="101" spans="2:39" x14ac:dyDescent="0.3">
      <c r="B101" s="59"/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03D6-5761-44E2-BFA1-996E71EA0E0A}">
  <dimension ref="A1:AO96"/>
  <sheetViews>
    <sheetView showGridLines="0" zoomScaleNormal="100" workbookViewId="0">
      <selection activeCell="F94" sqref="F94"/>
    </sheetView>
  </sheetViews>
  <sheetFormatPr defaultColWidth="9.33203125" defaultRowHeight="14.4" x14ac:dyDescent="0.3"/>
  <cols>
    <col min="1" max="1" width="4.5546875" style="1" bestFit="1" customWidth="1"/>
    <col min="2" max="2" width="42.6640625" style="1" bestFit="1" customWidth="1"/>
    <col min="3" max="8" width="18.6640625" style="1" customWidth="1"/>
    <col min="9" max="21" width="16.6640625" style="1" customWidth="1"/>
    <col min="22" max="22" width="2.44140625" style="1" customWidth="1"/>
    <col min="23" max="23" width="13.33203125" style="1" customWidth="1"/>
    <col min="24" max="25" width="11.6640625" style="1" customWidth="1"/>
    <col min="26" max="26" width="11.33203125" style="1" customWidth="1"/>
    <col min="27" max="27" width="14.44140625" style="1" customWidth="1"/>
    <col min="28" max="28" width="15.6640625" style="1" customWidth="1"/>
    <col min="29" max="32" width="7.33203125" style="1" customWidth="1"/>
    <col min="33" max="33" width="8.44140625" style="1" customWidth="1"/>
    <col min="34" max="40" width="7.33203125" style="1" customWidth="1"/>
    <col min="41" max="41" width="9.109375" style="1" bestFit="1" customWidth="1"/>
    <col min="42" max="16384" width="9.33203125" style="1"/>
  </cols>
  <sheetData>
    <row r="1" spans="1:41" x14ac:dyDescent="0.3">
      <c r="B1" s="2" t="s">
        <v>0</v>
      </c>
    </row>
    <row r="2" spans="1:41" x14ac:dyDescent="0.3">
      <c r="B2" s="2" t="s">
        <v>1</v>
      </c>
      <c r="C2" s="1" t="s">
        <v>2</v>
      </c>
    </row>
    <row r="4" spans="1:41" x14ac:dyDescent="0.3">
      <c r="B4" s="2" t="s">
        <v>3</v>
      </c>
      <c r="C4" s="60" t="s">
        <v>171</v>
      </c>
    </row>
    <row r="5" spans="1:41" x14ac:dyDescent="0.3">
      <c r="B5" s="2" t="s">
        <v>4</v>
      </c>
      <c r="C5" s="61">
        <v>46050</v>
      </c>
    </row>
    <row r="6" spans="1:41" x14ac:dyDescent="0.3">
      <c r="B6" s="2" t="s">
        <v>5</v>
      </c>
      <c r="C6" s="61">
        <v>45658</v>
      </c>
    </row>
    <row r="7" spans="1:41" x14ac:dyDescent="0.3">
      <c r="B7" s="2" t="s">
        <v>6</v>
      </c>
      <c r="C7" s="61">
        <v>46022</v>
      </c>
    </row>
    <row r="8" spans="1:41" x14ac:dyDescent="0.3">
      <c r="B8" s="2"/>
      <c r="C8" s="201"/>
    </row>
    <row r="10" spans="1:41" ht="15" thickBot="1" x14ac:dyDescent="0.35"/>
    <row r="11" spans="1:41" x14ac:dyDescent="0.3">
      <c r="C11" s="233" t="s">
        <v>8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4"/>
      <c r="W11" s="233" t="s">
        <v>9</v>
      </c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5"/>
    </row>
    <row r="12" spans="1:41" x14ac:dyDescent="0.3">
      <c r="C12" s="236" t="s">
        <v>10</v>
      </c>
      <c r="D12" s="237"/>
      <c r="E12" s="237"/>
      <c r="F12" s="237"/>
      <c r="G12" s="237"/>
      <c r="H12" s="238"/>
      <c r="I12" s="239" t="s">
        <v>11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40"/>
      <c r="V12" s="4"/>
      <c r="W12" s="236" t="s">
        <v>10</v>
      </c>
      <c r="X12" s="237"/>
      <c r="Y12" s="237"/>
      <c r="Z12" s="237"/>
      <c r="AA12" s="237"/>
      <c r="AB12" s="238"/>
      <c r="AC12" s="239" t="s">
        <v>182</v>
      </c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40"/>
    </row>
    <row r="13" spans="1:41" ht="43.2" x14ac:dyDescent="0.3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17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11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17">
        <v>46174</v>
      </c>
      <c r="AO13" s="10" t="s">
        <v>183</v>
      </c>
    </row>
    <row r="14" spans="1:41" x14ac:dyDescent="0.3">
      <c r="A14" s="1">
        <v>1</v>
      </c>
      <c r="B14" s="13" t="s">
        <v>18</v>
      </c>
      <c r="C14" s="129"/>
      <c r="D14" s="130">
        <f>IF(I14&lt;1," ",IFERROR(AVERAGE($I14:$K14),0))</f>
        <v>220514</v>
      </c>
      <c r="E14" s="130">
        <f>IF(L14&lt;1," ",IFERROR(AVERAGE($L14:$N14),0))</f>
        <v>210673.66666666666</v>
      </c>
      <c r="F14" s="130" t="str">
        <f>IF(O14&lt;1," ",IFERROR(AVERAGE($O14:$Q14),0))</f>
        <v xml:space="preserve"> </v>
      </c>
      <c r="G14" s="130" t="str">
        <f>IF(R14&lt;1," ",IFERROR(AVERAGE($R14:$T14),0))</f>
        <v xml:space="preserve"> </v>
      </c>
      <c r="H14" s="225">
        <f>IFERROR((E14-D14)/D14,0)</f>
        <v>-4.4624528752520667E-2</v>
      </c>
      <c r="I14" s="180">
        <v>222400</v>
      </c>
      <c r="J14" s="180">
        <v>220220</v>
      </c>
      <c r="K14" s="180">
        <v>218922</v>
      </c>
      <c r="L14" s="207">
        <v>215706</v>
      </c>
      <c r="M14" s="207">
        <v>209944</v>
      </c>
      <c r="N14" s="207">
        <v>206371</v>
      </c>
      <c r="O14" s="180"/>
      <c r="P14" s="180"/>
      <c r="Q14" s="180"/>
      <c r="R14" s="180"/>
      <c r="S14" s="180"/>
      <c r="T14" s="212"/>
      <c r="U14" s="214">
        <f>SUM(I14:T14)</f>
        <v>1293563</v>
      </c>
      <c r="V14" s="18"/>
      <c r="W14" s="146">
        <f>AVERAGE(I14:T14)</f>
        <v>215593.83333333334</v>
      </c>
      <c r="X14" s="130">
        <f>IFERROR(AVERAGE($I14:$K14),0)</f>
        <v>220514</v>
      </c>
      <c r="Y14" s="130">
        <f>IFERROR(AVERAGE($L14:$N14),0)</f>
        <v>210673.66666666666</v>
      </c>
      <c r="Z14" s="130">
        <f>IFERROR(AVERAGE($O14:$Q14),0)</f>
        <v>0</v>
      </c>
      <c r="AA14" s="130">
        <f>IFERROR(AVERAGE($R14:$T14),0)</f>
        <v>0</v>
      </c>
      <c r="AB14" s="225">
        <f>IFERROR((Y14-X14)/X14,0)</f>
        <v>-4.4624528752520667E-2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209"/>
      <c r="AO14" s="214"/>
    </row>
    <row r="15" spans="1:41" ht="6" customHeight="1" x14ac:dyDescent="0.3">
      <c r="C15" s="132"/>
      <c r="D15" s="133"/>
      <c r="E15" s="133"/>
      <c r="F15" s="134"/>
      <c r="G15" s="134"/>
      <c r="H15" s="135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10"/>
      <c r="U15" s="147"/>
      <c r="V15" s="8"/>
      <c r="W15" s="132"/>
      <c r="X15" s="133"/>
      <c r="Y15" s="133"/>
      <c r="Z15" s="134"/>
      <c r="AA15" s="134"/>
      <c r="AB15" s="133"/>
      <c r="AC15" s="148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210"/>
      <c r="AO15" s="147"/>
    </row>
    <row r="16" spans="1:41" x14ac:dyDescent="0.3">
      <c r="A16" s="19" t="s">
        <v>19</v>
      </c>
      <c r="B16" s="13" t="s">
        <v>20</v>
      </c>
      <c r="C16" s="132"/>
      <c r="D16" s="133"/>
      <c r="E16" s="133"/>
      <c r="F16" s="134"/>
      <c r="G16" s="134"/>
      <c r="H16" s="135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10"/>
      <c r="U16" s="147"/>
      <c r="V16" s="8"/>
      <c r="W16" s="132"/>
      <c r="X16" s="133"/>
      <c r="Y16" s="133"/>
      <c r="Z16" s="134"/>
      <c r="AA16" s="134"/>
      <c r="AB16" s="133"/>
      <c r="AC16" s="148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210"/>
      <c r="AO16" s="147"/>
    </row>
    <row r="17" spans="1:41" x14ac:dyDescent="0.3">
      <c r="A17" s="1" t="s">
        <v>21</v>
      </c>
      <c r="B17" t="s">
        <v>22</v>
      </c>
      <c r="C17" s="75">
        <f>AVERAGE(I17:U17)</f>
        <v>37331696.460000001</v>
      </c>
      <c r="D17" s="76">
        <f>IF(I17=" "," ",IFERROR(AVERAGE($I17:$K17),0))</f>
        <v>22001177.046666667</v>
      </c>
      <c r="E17" s="76">
        <f>IF(L17=" "," ",IFERROR(AVERAGE($L17:$N17),0))</f>
        <v>21552468.823333334</v>
      </c>
      <c r="F17" s="76">
        <f>IF(O17=" "," ",IFERROR(AVERAGE($O17:$Q17),0))</f>
        <v>0</v>
      </c>
      <c r="G17" s="76">
        <f>IF(R17&lt;D171," ",IFERROR(AVERAGE($R17:$T17),0))</f>
        <v>0</v>
      </c>
      <c r="H17" s="103">
        <f>IFERROR((E17-D17)/D17,0)</f>
        <v>-2.0394737171633058E-2</v>
      </c>
      <c r="I17" s="182">
        <v>23607803.100000001</v>
      </c>
      <c r="J17" s="182">
        <v>20662021.350000001</v>
      </c>
      <c r="K17" s="182">
        <v>21733706.690000001</v>
      </c>
      <c r="L17" s="223">
        <v>22333198.280000001</v>
      </c>
      <c r="M17" s="223">
        <v>17662682.52</v>
      </c>
      <c r="N17" s="223">
        <v>24661525.670000002</v>
      </c>
      <c r="O17" s="182"/>
      <c r="P17" s="182"/>
      <c r="Q17" s="182"/>
      <c r="R17" s="182"/>
      <c r="S17" s="182"/>
      <c r="T17" s="213"/>
      <c r="U17" s="215">
        <f>SUM(I17:T17)</f>
        <v>130660937.61</v>
      </c>
      <c r="V17" s="24"/>
      <c r="W17" s="78">
        <f>AVERAGE(I17:T17)/W$14</f>
        <v>101.0085613224868</v>
      </c>
      <c r="X17" s="79">
        <f>IFERROR(AVERAGE($I17:$K17)/X$14,"")</f>
        <v>99.772245964730885</v>
      </c>
      <c r="Y17" s="79">
        <f>IFERROR(AVERAGE($L17:$N17)/Y$14,0)</f>
        <v>102.3026235995323</v>
      </c>
      <c r="Z17" s="79">
        <f>IFERROR(AVERAGE($O17:$Q17)/Z$14,0)</f>
        <v>0</v>
      </c>
      <c r="AA17" s="79">
        <f>IFERROR(AVERAGE($R17:$T17)/AA$14,0)</f>
        <v>0</v>
      </c>
      <c r="AB17" s="220">
        <f>IFERROR((Y17-X17)/X17,0)</f>
        <v>2.5361538274841382E-2</v>
      </c>
      <c r="AC17" s="105">
        <f t="shared" ref="AC17:AN17" si="0">IFERROR(I17/I$14,0)</f>
        <v>106.15019379496404</v>
      </c>
      <c r="AD17" s="79">
        <f t="shared" si="0"/>
        <v>93.824454409227144</v>
      </c>
      <c r="AE17" s="79">
        <f t="shared" si="0"/>
        <v>99.276028402810141</v>
      </c>
      <c r="AF17" s="79">
        <f>IFERROR(L17/L$14,0)</f>
        <v>103.53535960983932</v>
      </c>
      <c r="AG17" s="79">
        <f t="shared" si="0"/>
        <v>84.130446785809553</v>
      </c>
      <c r="AH17" s="79">
        <f t="shared" si="0"/>
        <v>119.50092634139487</v>
      </c>
      <c r="AI17" s="79">
        <f t="shared" si="0"/>
        <v>0</v>
      </c>
      <c r="AJ17" s="79">
        <f t="shared" si="0"/>
        <v>0</v>
      </c>
      <c r="AK17" s="79">
        <f t="shared" si="0"/>
        <v>0</v>
      </c>
      <c r="AL17" s="79">
        <f t="shared" si="0"/>
        <v>0</v>
      </c>
      <c r="AM17" s="79">
        <f t="shared" si="0"/>
        <v>0</v>
      </c>
      <c r="AN17" s="211">
        <f t="shared" si="0"/>
        <v>0</v>
      </c>
      <c r="AO17" s="216">
        <f>SUM(AC17:AN17)</f>
        <v>606.41740934404504</v>
      </c>
    </row>
    <row r="18" spans="1:41" x14ac:dyDescent="0.3">
      <c r="A18" s="1" t="s">
        <v>23</v>
      </c>
      <c r="B18" t="s">
        <v>24</v>
      </c>
      <c r="C18" s="75">
        <f t="shared" ref="C18:C50" si="1">AVERAGE(I18:U18)</f>
        <v>50479352.642857142</v>
      </c>
      <c r="D18" s="76">
        <f t="shared" ref="D18:D50" si="2">IF(I18=" "," ",IFERROR(AVERAGE($I18:$K18),0))</f>
        <v>28368766.820000004</v>
      </c>
      <c r="E18" s="76">
        <f t="shared" ref="E18:E50" si="3">IF(L18=" "," ",IFERROR(AVERAGE($L18:$N18),0))</f>
        <v>30523811.263333336</v>
      </c>
      <c r="F18" s="76">
        <f t="shared" ref="F18:F50" si="4">IF(O18=" "," ",IFERROR(AVERAGE($O18:$Q18),0))</f>
        <v>0</v>
      </c>
      <c r="G18" s="76">
        <f t="shared" ref="G18:G50" si="5">IF(R18&lt;D172," ",IFERROR(AVERAGE($R18:$T18),0))</f>
        <v>0</v>
      </c>
      <c r="H18" s="103">
        <f t="shared" ref="H18:H49" si="6">IFERROR((E18-D18)/D18,0)</f>
        <v>7.5965390283162515E-2</v>
      </c>
      <c r="I18" s="182">
        <v>28517181.579999998</v>
      </c>
      <c r="J18" s="182">
        <v>29536107.809999999</v>
      </c>
      <c r="K18" s="182">
        <v>27053011.07</v>
      </c>
      <c r="L18" s="223">
        <v>30196096.609999999</v>
      </c>
      <c r="M18" s="223">
        <v>28044677.120000001</v>
      </c>
      <c r="N18" s="223">
        <v>33330660.059999999</v>
      </c>
      <c r="O18" s="182"/>
      <c r="P18" s="182"/>
      <c r="Q18" s="182"/>
      <c r="R18" s="182"/>
      <c r="S18" s="182"/>
      <c r="T18" s="213"/>
      <c r="U18" s="215">
        <f t="shared" ref="U18:U50" si="7">SUM(I18:T18)</f>
        <v>176677734.25</v>
      </c>
      <c r="V18" s="24"/>
      <c r="W18" s="78">
        <f t="shared" ref="W18:W50" si="8">AVERAGE(I18:T18)/W$14</f>
        <v>136.58224164574898</v>
      </c>
      <c r="X18" s="79">
        <f t="shared" ref="X18:X81" si="9">IFERROR(AVERAGE($I18:$K18)/X$14,"")</f>
        <v>128.64837071569153</v>
      </c>
      <c r="Y18" s="79">
        <f t="shared" ref="Y18:Y81" si="10">IFERROR(AVERAGE($L18:$N18)/Y$14,0)</f>
        <v>144.88669488830277</v>
      </c>
      <c r="Z18" s="79">
        <f t="shared" ref="Z18:Z81" si="11">IFERROR(AVERAGE($O18:$Q18)/Z$14,0)</f>
        <v>0</v>
      </c>
      <c r="AA18" s="79">
        <f t="shared" ref="AA18:AA50" si="12">IFERROR(AVERAGE($R18:$T18)/AA$14,0)</f>
        <v>0</v>
      </c>
      <c r="AB18" s="220">
        <f t="shared" ref="AB18:AB49" si="13">IFERROR((Y18-X18)/X18,0)</f>
        <v>0.12622254041986572</v>
      </c>
      <c r="AC18" s="105">
        <f t="shared" ref="AC18:AC38" si="14">IFERROR(I18/I$14,0)</f>
        <v>128.22473732014387</v>
      </c>
      <c r="AD18" s="79">
        <f t="shared" ref="AD18:AD38" si="15">IFERROR(J18/J$14,0)</f>
        <v>134.12091458541457</v>
      </c>
      <c r="AE18" s="79">
        <f t="shared" ref="AE18:AE38" si="16">IFERROR(K18/K$14,0)</f>
        <v>123.57374347941276</v>
      </c>
      <c r="AF18" s="79">
        <f t="shared" ref="AF18:AF38" si="17">IFERROR(L18/L$14,0)</f>
        <v>139.98728180949996</v>
      </c>
      <c r="AG18" s="79">
        <f t="shared" ref="AG18:AG38" si="18">IFERROR(M18/M$14,0)</f>
        <v>133.58170331135923</v>
      </c>
      <c r="AH18" s="79">
        <f t="shared" ref="AH18:AH38" si="19">IFERROR(N18/N$14,0)</f>
        <v>161.50844866769071</v>
      </c>
      <c r="AI18" s="79">
        <f t="shared" ref="AI18:AI38" si="20">IFERROR(O18/O$14,0)</f>
        <v>0</v>
      </c>
      <c r="AJ18" s="79">
        <f t="shared" ref="AJ18:AJ38" si="21">IFERROR(P18/P$14,0)</f>
        <v>0</v>
      </c>
      <c r="AK18" s="79">
        <f t="shared" ref="AK18:AK38" si="22">IFERROR(Q18/Q$14,0)</f>
        <v>0</v>
      </c>
      <c r="AL18" s="79">
        <f t="shared" ref="AL18:AL38" si="23">IFERROR(R18/R$14,0)</f>
        <v>0</v>
      </c>
      <c r="AM18" s="79">
        <f t="shared" ref="AM18:AM38" si="24">IFERROR(S18/S$14,0)</f>
        <v>0</v>
      </c>
      <c r="AN18" s="211">
        <f t="shared" ref="AN18:AN50" si="25">IFERROR(T18/T$14,0)</f>
        <v>0</v>
      </c>
      <c r="AO18" s="216">
        <f t="shared" ref="AO18:AO50" si="26">SUM(AC18:AN18)</f>
        <v>820.99682917352106</v>
      </c>
    </row>
    <row r="19" spans="1:41" x14ac:dyDescent="0.3">
      <c r="A19" s="1" t="s">
        <v>25</v>
      </c>
      <c r="B19" t="s">
        <v>26</v>
      </c>
      <c r="C19" s="75">
        <f t="shared" si="1"/>
        <v>0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2">
        <v>0</v>
      </c>
      <c r="J19" s="182">
        <v>0</v>
      </c>
      <c r="K19" s="182">
        <v>0</v>
      </c>
      <c r="L19" s="223">
        <v>0</v>
      </c>
      <c r="M19" s="223">
        <v>0</v>
      </c>
      <c r="N19" s="223">
        <v>0</v>
      </c>
      <c r="O19" s="182"/>
      <c r="P19" s="182"/>
      <c r="Q19" s="182"/>
      <c r="R19" s="182"/>
      <c r="S19" s="182"/>
      <c r="T19" s="213"/>
      <c r="U19" s="215">
        <f t="shared" si="7"/>
        <v>0</v>
      </c>
      <c r="V19" s="24"/>
      <c r="W19" s="78">
        <f t="shared" si="8"/>
        <v>0</v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79">
        <f t="shared" si="12"/>
        <v>0</v>
      </c>
      <c r="AB19" s="220">
        <f t="shared" si="13"/>
        <v>0</v>
      </c>
      <c r="AC19" s="105">
        <f t="shared" si="14"/>
        <v>0</v>
      </c>
      <c r="AD19" s="79">
        <f t="shared" si="15"/>
        <v>0</v>
      </c>
      <c r="AE19" s="79">
        <f t="shared" si="16"/>
        <v>0</v>
      </c>
      <c r="AF19" s="79">
        <f t="shared" si="17"/>
        <v>0</v>
      </c>
      <c r="AG19" s="79">
        <f t="shared" si="18"/>
        <v>0</v>
      </c>
      <c r="AH19" s="79">
        <f t="shared" si="19"/>
        <v>0</v>
      </c>
      <c r="AI19" s="79">
        <f t="shared" si="20"/>
        <v>0</v>
      </c>
      <c r="AJ19" s="79">
        <f t="shared" si="21"/>
        <v>0</v>
      </c>
      <c r="AK19" s="79">
        <f t="shared" si="22"/>
        <v>0</v>
      </c>
      <c r="AL19" s="79">
        <f t="shared" si="23"/>
        <v>0</v>
      </c>
      <c r="AM19" s="79">
        <f t="shared" si="24"/>
        <v>0</v>
      </c>
      <c r="AN19" s="211">
        <f t="shared" si="25"/>
        <v>0</v>
      </c>
      <c r="AO19" s="216">
        <f t="shared" si="26"/>
        <v>0</v>
      </c>
    </row>
    <row r="20" spans="1:41" x14ac:dyDescent="0.3">
      <c r="A20" s="1" t="s">
        <v>27</v>
      </c>
      <c r="B20" t="s">
        <v>167</v>
      </c>
      <c r="C20" s="75">
        <f t="shared" si="1"/>
        <v>1370.5142857142857</v>
      </c>
      <c r="D20" s="76">
        <f t="shared" si="2"/>
        <v>938.73666666666668</v>
      </c>
      <c r="E20" s="76">
        <f t="shared" si="3"/>
        <v>660.1966666666666</v>
      </c>
      <c r="F20" s="76">
        <f t="shared" si="4"/>
        <v>0</v>
      </c>
      <c r="G20" s="76">
        <f t="shared" si="5"/>
        <v>0</v>
      </c>
      <c r="H20" s="103">
        <f t="shared" si="6"/>
        <v>-0.29671792941577518</v>
      </c>
      <c r="I20" s="182">
        <v>757.2</v>
      </c>
      <c r="J20" s="182">
        <v>992.3</v>
      </c>
      <c r="K20" s="182">
        <v>1066.71</v>
      </c>
      <c r="L20" s="223">
        <v>587.79999999999995</v>
      </c>
      <c r="M20" s="223">
        <v>868.78</v>
      </c>
      <c r="N20" s="223">
        <v>524.01</v>
      </c>
      <c r="O20" s="182"/>
      <c r="P20" s="182"/>
      <c r="Q20" s="182"/>
      <c r="R20" s="182"/>
      <c r="S20" s="182"/>
      <c r="T20" s="213"/>
      <c r="U20" s="215">
        <f t="shared" si="7"/>
        <v>4796.8</v>
      </c>
      <c r="V20" s="24"/>
      <c r="W20" s="78">
        <f t="shared" si="8"/>
        <v>3.7082074858356337E-3</v>
      </c>
      <c r="X20" s="79">
        <f>IFERROR(AVERAGE($I20:$K20)/X$14,"")</f>
        <v>4.2570388576991334E-3</v>
      </c>
      <c r="Y20" s="79">
        <f t="shared" si="10"/>
        <v>3.1337408092452623E-3</v>
      </c>
      <c r="Z20" s="79">
        <f t="shared" si="11"/>
        <v>0</v>
      </c>
      <c r="AA20" s="79">
        <f t="shared" si="12"/>
        <v>0</v>
      </c>
      <c r="AB20" s="220">
        <f t="shared" si="13"/>
        <v>-0.26386840383716798</v>
      </c>
      <c r="AC20" s="105">
        <f t="shared" si="14"/>
        <v>3.4046762589928061E-3</v>
      </c>
      <c r="AD20" s="79">
        <f t="shared" si="15"/>
        <v>4.5059485968576875E-3</v>
      </c>
      <c r="AE20" s="79">
        <f t="shared" si="16"/>
        <v>4.8725573491928634E-3</v>
      </c>
      <c r="AF20" s="79">
        <f t="shared" si="17"/>
        <v>2.725005331330607E-3</v>
      </c>
      <c r="AG20" s="79">
        <f t="shared" si="18"/>
        <v>4.1381511260145561E-3</v>
      </c>
      <c r="AH20" s="79">
        <f t="shared" si="19"/>
        <v>2.5391649020453455E-3</v>
      </c>
      <c r="AI20" s="79">
        <f t="shared" si="20"/>
        <v>0</v>
      </c>
      <c r="AJ20" s="79">
        <f t="shared" si="21"/>
        <v>0</v>
      </c>
      <c r="AK20" s="79">
        <f t="shared" si="22"/>
        <v>0</v>
      </c>
      <c r="AL20" s="79">
        <f t="shared" si="23"/>
        <v>0</v>
      </c>
      <c r="AM20" s="79">
        <f t="shared" si="24"/>
        <v>0</v>
      </c>
      <c r="AN20" s="211">
        <f t="shared" si="25"/>
        <v>0</v>
      </c>
      <c r="AO20" s="216">
        <f t="shared" si="26"/>
        <v>2.2185503564433863E-2</v>
      </c>
    </row>
    <row r="21" spans="1:41" x14ac:dyDescent="0.3">
      <c r="A21" s="1" t="s">
        <v>28</v>
      </c>
      <c r="B21" t="s">
        <v>29</v>
      </c>
      <c r="C21" s="75">
        <f t="shared" si="1"/>
        <v>26338.771428571428</v>
      </c>
      <c r="D21" s="76">
        <f t="shared" si="2"/>
        <v>16041.723333333333</v>
      </c>
      <c r="E21" s="76">
        <f t="shared" si="3"/>
        <v>14686.843333333332</v>
      </c>
      <c r="F21" s="76">
        <f t="shared" si="4"/>
        <v>0</v>
      </c>
      <c r="G21" s="76">
        <f t="shared" si="5"/>
        <v>0</v>
      </c>
      <c r="H21" s="103">
        <f t="shared" si="6"/>
        <v>-8.4459753596714635E-2</v>
      </c>
      <c r="I21" s="182">
        <v>25780.31</v>
      </c>
      <c r="J21" s="182">
        <v>13397.36</v>
      </c>
      <c r="K21" s="182">
        <v>8947.5</v>
      </c>
      <c r="L21" s="223">
        <v>15147.38</v>
      </c>
      <c r="M21" s="223">
        <v>21351.41</v>
      </c>
      <c r="N21" s="223">
        <v>7561.74</v>
      </c>
      <c r="O21" s="182"/>
      <c r="P21" s="182"/>
      <c r="Q21" s="182"/>
      <c r="R21" s="182"/>
      <c r="S21" s="182"/>
      <c r="T21" s="213"/>
      <c r="U21" s="215">
        <f t="shared" si="7"/>
        <v>92185.7</v>
      </c>
      <c r="V21" s="24"/>
      <c r="W21" s="78">
        <f t="shared" si="8"/>
        <v>7.1264948054327454E-2</v>
      </c>
      <c r="X21" s="79">
        <f t="shared" si="9"/>
        <v>7.2746960888348741E-2</v>
      </c>
      <c r="Y21" s="79">
        <f t="shared" si="10"/>
        <v>6.9713712044378276E-2</v>
      </c>
      <c r="Z21" s="79">
        <f t="shared" si="11"/>
        <v>0</v>
      </c>
      <c r="AA21" s="79">
        <f t="shared" si="12"/>
        <v>0</v>
      </c>
      <c r="AB21" s="220">
        <f t="shared" si="13"/>
        <v>-4.169588401948314E-2</v>
      </c>
      <c r="AC21" s="105">
        <f t="shared" si="14"/>
        <v>0.11591866007194246</v>
      </c>
      <c r="AD21" s="79">
        <f t="shared" si="15"/>
        <v>6.0836254654436477E-2</v>
      </c>
      <c r="AE21" s="79">
        <f t="shared" si="16"/>
        <v>4.0870721078740374E-2</v>
      </c>
      <c r="AF21" s="79">
        <f t="shared" si="17"/>
        <v>7.0222339666026909E-2</v>
      </c>
      <c r="AG21" s="79">
        <f t="shared" si="18"/>
        <v>0.10170050108600388</v>
      </c>
      <c r="AH21" s="79">
        <f t="shared" si="19"/>
        <v>3.6641485480033528E-2</v>
      </c>
      <c r="AI21" s="79">
        <f t="shared" si="20"/>
        <v>0</v>
      </c>
      <c r="AJ21" s="79">
        <f t="shared" si="21"/>
        <v>0</v>
      </c>
      <c r="AK21" s="79">
        <f t="shared" si="22"/>
        <v>0</v>
      </c>
      <c r="AL21" s="79">
        <f t="shared" si="23"/>
        <v>0</v>
      </c>
      <c r="AM21" s="79">
        <f t="shared" si="24"/>
        <v>0</v>
      </c>
      <c r="AN21" s="211">
        <f t="shared" si="25"/>
        <v>0</v>
      </c>
      <c r="AO21" s="216">
        <f t="shared" si="26"/>
        <v>0.42618996203718362</v>
      </c>
    </row>
    <row r="22" spans="1:41" x14ac:dyDescent="0.3">
      <c r="A22" s="1" t="s">
        <v>30</v>
      </c>
      <c r="B22" t="s">
        <v>31</v>
      </c>
      <c r="C22" s="75">
        <f t="shared" si="1"/>
        <v>143176.38857142857</v>
      </c>
      <c r="D22" s="76">
        <f t="shared" si="2"/>
        <v>65020.193333333336</v>
      </c>
      <c r="E22" s="76">
        <f t="shared" si="3"/>
        <v>102018.92666666665</v>
      </c>
      <c r="F22" s="76">
        <f t="shared" si="4"/>
        <v>0</v>
      </c>
      <c r="G22" s="76">
        <f t="shared" si="5"/>
        <v>0</v>
      </c>
      <c r="H22" s="103">
        <f t="shared" si="6"/>
        <v>0.56903450199932726</v>
      </c>
      <c r="I22" s="182">
        <v>49410.35</v>
      </c>
      <c r="J22" s="182">
        <v>50765.84</v>
      </c>
      <c r="K22" s="182">
        <v>94884.39</v>
      </c>
      <c r="L22" s="223">
        <v>100379.31</v>
      </c>
      <c r="M22" s="223">
        <v>111584.73</v>
      </c>
      <c r="N22" s="223">
        <v>94092.74</v>
      </c>
      <c r="O22" s="182"/>
      <c r="P22" s="182"/>
      <c r="Q22" s="182"/>
      <c r="R22" s="182"/>
      <c r="S22" s="182"/>
      <c r="T22" s="213"/>
      <c r="U22" s="215">
        <f t="shared" si="7"/>
        <v>501117.36</v>
      </c>
      <c r="V22" s="24"/>
      <c r="W22" s="78">
        <f t="shared" si="8"/>
        <v>0.38739308406316503</v>
      </c>
      <c r="X22" s="79">
        <f t="shared" si="9"/>
        <v>0.29485743913462792</v>
      </c>
      <c r="Y22" s="79">
        <f t="shared" si="10"/>
        <v>0.48425096634447268</v>
      </c>
      <c r="Z22" s="79">
        <f t="shared" si="11"/>
        <v>0</v>
      </c>
      <c r="AA22" s="79">
        <f t="shared" si="12"/>
        <v>0</v>
      </c>
      <c r="AB22" s="220">
        <f t="shared" si="13"/>
        <v>0.64232236353165317</v>
      </c>
      <c r="AC22" s="105">
        <f t="shared" si="14"/>
        <v>0.22216883992805755</v>
      </c>
      <c r="AD22" s="79">
        <f t="shared" si="15"/>
        <v>0.23052329488693124</v>
      </c>
      <c r="AE22" s="79">
        <f t="shared" si="16"/>
        <v>0.43341642228739002</v>
      </c>
      <c r="AF22" s="79">
        <f t="shared" si="17"/>
        <v>0.4653524241328475</v>
      </c>
      <c r="AG22" s="79">
        <f t="shared" si="18"/>
        <v>0.53149758983347939</v>
      </c>
      <c r="AH22" s="79">
        <f t="shared" si="19"/>
        <v>0.45593973959519507</v>
      </c>
      <c r="AI22" s="79">
        <f t="shared" si="20"/>
        <v>0</v>
      </c>
      <c r="AJ22" s="79">
        <f t="shared" si="21"/>
        <v>0</v>
      </c>
      <c r="AK22" s="79">
        <f t="shared" si="22"/>
        <v>0</v>
      </c>
      <c r="AL22" s="79">
        <f t="shared" si="23"/>
        <v>0</v>
      </c>
      <c r="AM22" s="79">
        <f t="shared" si="24"/>
        <v>0</v>
      </c>
      <c r="AN22" s="211">
        <f t="shared" si="25"/>
        <v>0</v>
      </c>
      <c r="AO22" s="216">
        <f t="shared" si="26"/>
        <v>2.3388983106639007</v>
      </c>
    </row>
    <row r="23" spans="1:41" x14ac:dyDescent="0.3">
      <c r="A23" s="1" t="s">
        <v>32</v>
      </c>
      <c r="B23" t="s">
        <v>33</v>
      </c>
      <c r="C23" s="75">
        <f t="shared" si="1"/>
        <v>426444.21142857143</v>
      </c>
      <c r="D23" s="76">
        <f t="shared" si="2"/>
        <v>257325.97666666665</v>
      </c>
      <c r="E23" s="76">
        <f t="shared" si="3"/>
        <v>240192.27</v>
      </c>
      <c r="F23" s="76">
        <f t="shared" si="4"/>
        <v>0</v>
      </c>
      <c r="G23" s="76">
        <f t="shared" si="5"/>
        <v>0</v>
      </c>
      <c r="H23" s="103">
        <f t="shared" si="6"/>
        <v>-6.6583665157370492E-2</v>
      </c>
      <c r="I23" s="182">
        <v>213428.32</v>
      </c>
      <c r="J23" s="182">
        <v>328267.84999999998</v>
      </c>
      <c r="K23" s="182">
        <v>230281.76</v>
      </c>
      <c r="L23" s="223">
        <v>252014.9</v>
      </c>
      <c r="M23" s="223">
        <v>264005.57</v>
      </c>
      <c r="N23" s="223">
        <v>204556.34</v>
      </c>
      <c r="O23" s="182"/>
      <c r="P23" s="182"/>
      <c r="Q23" s="182"/>
      <c r="R23" s="182"/>
      <c r="S23" s="182"/>
      <c r="T23" s="213"/>
      <c r="U23" s="215">
        <f t="shared" si="7"/>
        <v>1492554.74</v>
      </c>
      <c r="V23" s="24"/>
      <c r="W23" s="78">
        <f t="shared" si="8"/>
        <v>1.1538322756603272</v>
      </c>
      <c r="X23" s="79">
        <f t="shared" si="9"/>
        <v>1.1669371408013398</v>
      </c>
      <c r="Y23" s="79">
        <f t="shared" si="10"/>
        <v>1.1401152968018469</v>
      </c>
      <c r="Z23" s="79">
        <f t="shared" si="11"/>
        <v>0</v>
      </c>
      <c r="AA23" s="79">
        <f t="shared" si="12"/>
        <v>0</v>
      </c>
      <c r="AB23" s="220">
        <f t="shared" si="13"/>
        <v>-2.2984823313682765E-2</v>
      </c>
      <c r="AC23" s="105">
        <f t="shared" si="14"/>
        <v>0.95965971223021584</v>
      </c>
      <c r="AD23" s="79">
        <f t="shared" si="15"/>
        <v>1.4906359549541366</v>
      </c>
      <c r="AE23" s="79">
        <f t="shared" si="16"/>
        <v>1.0518895314312862</v>
      </c>
      <c r="AF23" s="79">
        <f t="shared" si="17"/>
        <v>1.168325869470483</v>
      </c>
      <c r="AG23" s="79">
        <f t="shared" si="18"/>
        <v>1.2575047155431924</v>
      </c>
      <c r="AH23" s="79">
        <f t="shared" si="19"/>
        <v>0.99120680715798248</v>
      </c>
      <c r="AI23" s="79">
        <f t="shared" si="20"/>
        <v>0</v>
      </c>
      <c r="AJ23" s="79">
        <f t="shared" si="21"/>
        <v>0</v>
      </c>
      <c r="AK23" s="79">
        <f t="shared" si="22"/>
        <v>0</v>
      </c>
      <c r="AL23" s="79">
        <f t="shared" si="23"/>
        <v>0</v>
      </c>
      <c r="AM23" s="79">
        <f t="shared" si="24"/>
        <v>0</v>
      </c>
      <c r="AN23" s="211">
        <f t="shared" si="25"/>
        <v>0</v>
      </c>
      <c r="AO23" s="216">
        <f t="shared" si="26"/>
        <v>6.919222590787296</v>
      </c>
    </row>
    <row r="24" spans="1:41" x14ac:dyDescent="0.3">
      <c r="A24" s="1" t="s">
        <v>34</v>
      </c>
      <c r="B24" t="s">
        <v>35</v>
      </c>
      <c r="C24" s="75">
        <f t="shared" si="1"/>
        <v>5983097.3085714281</v>
      </c>
      <c r="D24" s="76">
        <f t="shared" si="2"/>
        <v>3577728.97</v>
      </c>
      <c r="E24" s="76">
        <f t="shared" si="3"/>
        <v>3402551.2233333332</v>
      </c>
      <c r="F24" s="76">
        <f t="shared" si="4"/>
        <v>0</v>
      </c>
      <c r="G24" s="76">
        <f t="shared" si="5"/>
        <v>0</v>
      </c>
      <c r="H24" s="103">
        <f t="shared" si="6"/>
        <v>-4.8963392178549246E-2</v>
      </c>
      <c r="I24" s="182">
        <v>3994201.16</v>
      </c>
      <c r="J24" s="182">
        <v>3493153.4</v>
      </c>
      <c r="K24" s="182">
        <v>3245832.35</v>
      </c>
      <c r="L24" s="223">
        <v>3784523.01</v>
      </c>
      <c r="M24" s="223">
        <v>3497059.84</v>
      </c>
      <c r="N24" s="223">
        <v>2926070.82</v>
      </c>
      <c r="O24" s="182"/>
      <c r="P24" s="182"/>
      <c r="Q24" s="182"/>
      <c r="R24" s="182"/>
      <c r="S24" s="182"/>
      <c r="T24" s="213"/>
      <c r="U24" s="215">
        <f t="shared" si="7"/>
        <v>20940840.579999998</v>
      </c>
      <c r="V24" s="24"/>
      <c r="W24" s="78">
        <f t="shared" si="8"/>
        <v>16.188496872591436</v>
      </c>
      <c r="X24" s="79">
        <f t="shared" si="9"/>
        <v>16.224498081754447</v>
      </c>
      <c r="Y24" s="79">
        <f t="shared" si="10"/>
        <v>16.150814086873694</v>
      </c>
      <c r="Z24" s="79">
        <f t="shared" si="11"/>
        <v>0</v>
      </c>
      <c r="AA24" s="79">
        <f t="shared" si="12"/>
        <v>0</v>
      </c>
      <c r="AB24" s="220">
        <f t="shared" si="13"/>
        <v>-4.5415269248677411E-3</v>
      </c>
      <c r="AC24" s="105">
        <f t="shared" si="14"/>
        <v>17.959537589928058</v>
      </c>
      <c r="AD24" s="79">
        <f t="shared" si="15"/>
        <v>15.862107892107892</v>
      </c>
      <c r="AE24" s="79">
        <f t="shared" si="16"/>
        <v>14.826432930450116</v>
      </c>
      <c r="AF24" s="79">
        <f t="shared" si="17"/>
        <v>17.544820310978832</v>
      </c>
      <c r="AG24" s="79">
        <f t="shared" si="18"/>
        <v>16.657107800175282</v>
      </c>
      <c r="AH24" s="79">
        <f t="shared" si="19"/>
        <v>14.178691870466295</v>
      </c>
      <c r="AI24" s="79">
        <f t="shared" si="20"/>
        <v>0</v>
      </c>
      <c r="AJ24" s="79">
        <f t="shared" si="21"/>
        <v>0</v>
      </c>
      <c r="AK24" s="79">
        <f t="shared" si="22"/>
        <v>0</v>
      </c>
      <c r="AL24" s="79">
        <f t="shared" si="23"/>
        <v>0</v>
      </c>
      <c r="AM24" s="79">
        <f t="shared" si="24"/>
        <v>0</v>
      </c>
      <c r="AN24" s="211">
        <f t="shared" si="25"/>
        <v>0</v>
      </c>
      <c r="AO24" s="216">
        <f t="shared" si="26"/>
        <v>97.02869839410647</v>
      </c>
    </row>
    <row r="25" spans="1:41" x14ac:dyDescent="0.3">
      <c r="A25" s="1" t="s">
        <v>36</v>
      </c>
      <c r="B25" t="s">
        <v>37</v>
      </c>
      <c r="C25" s="75">
        <f t="shared" si="1"/>
        <v>105450.76</v>
      </c>
      <c r="D25" s="76">
        <f t="shared" si="2"/>
        <v>64280.81</v>
      </c>
      <c r="E25" s="76">
        <f t="shared" si="3"/>
        <v>58745.07666666666</v>
      </c>
      <c r="F25" s="76">
        <f t="shared" si="4"/>
        <v>0</v>
      </c>
      <c r="G25" s="76">
        <f t="shared" si="5"/>
        <v>0</v>
      </c>
      <c r="H25" s="103">
        <f t="shared" si="6"/>
        <v>-8.6117977252205394E-2</v>
      </c>
      <c r="I25" s="182">
        <v>66386.16</v>
      </c>
      <c r="J25" s="182">
        <v>54341.18</v>
      </c>
      <c r="K25" s="182">
        <v>72115.09</v>
      </c>
      <c r="L25" s="223">
        <v>57356.58</v>
      </c>
      <c r="M25" s="223">
        <v>57010.98</v>
      </c>
      <c r="N25" s="223">
        <v>61867.67</v>
      </c>
      <c r="O25" s="182"/>
      <c r="P25" s="182"/>
      <c r="Q25" s="182"/>
      <c r="R25" s="182"/>
      <c r="S25" s="182"/>
      <c r="T25" s="213"/>
      <c r="U25" s="215">
        <f t="shared" si="7"/>
        <v>369077.66</v>
      </c>
      <c r="V25" s="24"/>
      <c r="W25" s="78">
        <f t="shared" si="8"/>
        <v>0.28531865861964201</v>
      </c>
      <c r="X25" s="79">
        <f t="shared" si="9"/>
        <v>0.29150443962741596</v>
      </c>
      <c r="Y25" s="79">
        <f t="shared" si="10"/>
        <v>0.27884394664101347</v>
      </c>
      <c r="Z25" s="79">
        <f t="shared" si="11"/>
        <v>0</v>
      </c>
      <c r="AA25" s="79">
        <f t="shared" si="12"/>
        <v>0</v>
      </c>
      <c r="AB25" s="220">
        <f t="shared" si="13"/>
        <v>-4.3431561462955383E-2</v>
      </c>
      <c r="AC25" s="105">
        <f t="shared" si="14"/>
        <v>0.29849892086330937</v>
      </c>
      <c r="AD25" s="79">
        <f t="shared" si="15"/>
        <v>0.24675860503133232</v>
      </c>
      <c r="AE25" s="79">
        <f t="shared" si="16"/>
        <v>0.32940997250162157</v>
      </c>
      <c r="AF25" s="79">
        <f t="shared" si="17"/>
        <v>0.26590164390420296</v>
      </c>
      <c r="AG25" s="79">
        <f t="shared" si="18"/>
        <v>0.27155327134855012</v>
      </c>
      <c r="AH25" s="79">
        <f t="shared" si="19"/>
        <v>0.29978858463640723</v>
      </c>
      <c r="AI25" s="79">
        <f t="shared" si="20"/>
        <v>0</v>
      </c>
      <c r="AJ25" s="79">
        <f t="shared" si="21"/>
        <v>0</v>
      </c>
      <c r="AK25" s="79">
        <f t="shared" si="22"/>
        <v>0</v>
      </c>
      <c r="AL25" s="79">
        <f t="shared" si="23"/>
        <v>0</v>
      </c>
      <c r="AM25" s="79">
        <f t="shared" si="24"/>
        <v>0</v>
      </c>
      <c r="AN25" s="211">
        <f t="shared" si="25"/>
        <v>0</v>
      </c>
      <c r="AO25" s="216">
        <f t="shared" si="26"/>
        <v>1.7119109982854237</v>
      </c>
    </row>
    <row r="26" spans="1:41" x14ac:dyDescent="0.3">
      <c r="A26" s="1" t="s">
        <v>38</v>
      </c>
      <c r="B26" t="s">
        <v>39</v>
      </c>
      <c r="C26" s="75">
        <f t="shared" si="1"/>
        <v>475932.26571428572</v>
      </c>
      <c r="D26" s="76">
        <f t="shared" si="2"/>
        <v>283811.65333333338</v>
      </c>
      <c r="E26" s="76">
        <f t="shared" si="3"/>
        <v>271442.65666666668</v>
      </c>
      <c r="F26" s="76">
        <f t="shared" si="4"/>
        <v>0</v>
      </c>
      <c r="G26" s="76">
        <f t="shared" si="5"/>
        <v>0</v>
      </c>
      <c r="H26" s="103">
        <f t="shared" si="6"/>
        <v>-4.3581708225840413E-2</v>
      </c>
      <c r="I26" s="182">
        <v>289372.65000000002</v>
      </c>
      <c r="J26" s="182">
        <v>312241.93</v>
      </c>
      <c r="K26" s="182">
        <v>249820.38</v>
      </c>
      <c r="L26" s="223">
        <v>293449.07</v>
      </c>
      <c r="M26" s="223">
        <v>257274.68</v>
      </c>
      <c r="N26" s="223">
        <v>263604.21999999997</v>
      </c>
      <c r="O26" s="182"/>
      <c r="P26" s="182"/>
      <c r="Q26" s="182"/>
      <c r="R26" s="182"/>
      <c r="S26" s="182"/>
      <c r="T26" s="213"/>
      <c r="U26" s="215">
        <f t="shared" si="7"/>
        <v>1665762.93</v>
      </c>
      <c r="V26" s="24"/>
      <c r="W26" s="78">
        <f t="shared" si="8"/>
        <v>1.2877323562903389</v>
      </c>
      <c r="X26" s="79">
        <f t="shared" si="9"/>
        <v>1.2870459623122947</v>
      </c>
      <c r="Y26" s="79">
        <f t="shared" si="10"/>
        <v>1.2884508109698887</v>
      </c>
      <c r="Z26" s="79">
        <f t="shared" si="11"/>
        <v>0</v>
      </c>
      <c r="AA26" s="79">
        <f t="shared" si="12"/>
        <v>0</v>
      </c>
      <c r="AB26" s="220">
        <f t="shared" si="13"/>
        <v>1.0915295169956478E-3</v>
      </c>
      <c r="AC26" s="105">
        <f t="shared" si="14"/>
        <v>1.3011360161870504</v>
      </c>
      <c r="AD26" s="79">
        <f t="shared" si="15"/>
        <v>1.4178636363636363</v>
      </c>
      <c r="AE26" s="79">
        <f t="shared" si="16"/>
        <v>1.1411387617507605</v>
      </c>
      <c r="AF26" s="79">
        <f t="shared" si="17"/>
        <v>1.3604121813950469</v>
      </c>
      <c r="AG26" s="79">
        <f t="shared" si="18"/>
        <v>1.2254443089585794</v>
      </c>
      <c r="AH26" s="79">
        <f t="shared" si="19"/>
        <v>1.2773316987367409</v>
      </c>
      <c r="AI26" s="79">
        <f t="shared" si="20"/>
        <v>0</v>
      </c>
      <c r="AJ26" s="79">
        <f t="shared" si="21"/>
        <v>0</v>
      </c>
      <c r="AK26" s="79">
        <f t="shared" si="22"/>
        <v>0</v>
      </c>
      <c r="AL26" s="79">
        <f t="shared" si="23"/>
        <v>0</v>
      </c>
      <c r="AM26" s="79">
        <f t="shared" si="24"/>
        <v>0</v>
      </c>
      <c r="AN26" s="211">
        <f t="shared" si="25"/>
        <v>0</v>
      </c>
      <c r="AO26" s="216">
        <f t="shared" si="26"/>
        <v>7.723326603391814</v>
      </c>
    </row>
    <row r="27" spans="1:41" x14ac:dyDescent="0.3">
      <c r="A27" s="1" t="s">
        <v>40</v>
      </c>
      <c r="B27" t="s">
        <v>41</v>
      </c>
      <c r="C27" s="75">
        <f t="shared" si="1"/>
        <v>219680.85142857142</v>
      </c>
      <c r="D27" s="76">
        <f t="shared" si="2"/>
        <v>125851.82333333332</v>
      </c>
      <c r="E27" s="76">
        <f t="shared" si="3"/>
        <v>130442.50333333336</v>
      </c>
      <c r="F27" s="76">
        <f t="shared" si="4"/>
        <v>0</v>
      </c>
      <c r="G27" s="76">
        <f t="shared" si="5"/>
        <v>0</v>
      </c>
      <c r="H27" s="103">
        <f t="shared" si="6"/>
        <v>3.6476865240490652E-2</v>
      </c>
      <c r="I27" s="182">
        <v>140528.82</v>
      </c>
      <c r="J27" s="182">
        <v>126336.66</v>
      </c>
      <c r="K27" s="182">
        <v>110689.99</v>
      </c>
      <c r="L27" s="223">
        <v>137237.1</v>
      </c>
      <c r="M27" s="223">
        <v>136669.20000000001</v>
      </c>
      <c r="N27" s="223">
        <v>117421.21</v>
      </c>
      <c r="O27" s="182"/>
      <c r="P27" s="182"/>
      <c r="Q27" s="182"/>
      <c r="R27" s="182"/>
      <c r="S27" s="182"/>
      <c r="T27" s="213"/>
      <c r="U27" s="215">
        <f t="shared" si="7"/>
        <v>768882.98</v>
      </c>
      <c r="V27" s="24"/>
      <c r="W27" s="78">
        <f t="shared" si="8"/>
        <v>0.59439159901759708</v>
      </c>
      <c r="X27" s="79">
        <f t="shared" si="9"/>
        <v>0.57072033219357188</v>
      </c>
      <c r="Y27" s="79">
        <f t="shared" si="10"/>
        <v>0.61916852446358595</v>
      </c>
      <c r="Z27" s="79">
        <f t="shared" si="11"/>
        <v>0</v>
      </c>
      <c r="AA27" s="79">
        <f t="shared" si="12"/>
        <v>0</v>
      </c>
      <c r="AB27" s="220">
        <f t="shared" si="13"/>
        <v>8.4889550165144351E-2</v>
      </c>
      <c r="AC27" s="105">
        <f t="shared" si="14"/>
        <v>0.63187419064748207</v>
      </c>
      <c r="AD27" s="79">
        <f t="shared" si="15"/>
        <v>0.57368386159295248</v>
      </c>
      <c r="AE27" s="79">
        <f t="shared" si="16"/>
        <v>0.50561382592886972</v>
      </c>
      <c r="AF27" s="79">
        <f t="shared" si="17"/>
        <v>0.63622291452254465</v>
      </c>
      <c r="AG27" s="79">
        <f t="shared" si="18"/>
        <v>0.65097930876805243</v>
      </c>
      <c r="AH27" s="79">
        <f t="shared" si="19"/>
        <v>0.56898115529798277</v>
      </c>
      <c r="AI27" s="79">
        <f t="shared" si="20"/>
        <v>0</v>
      </c>
      <c r="AJ27" s="79">
        <f t="shared" si="21"/>
        <v>0</v>
      </c>
      <c r="AK27" s="79">
        <f t="shared" si="22"/>
        <v>0</v>
      </c>
      <c r="AL27" s="79">
        <f t="shared" si="23"/>
        <v>0</v>
      </c>
      <c r="AM27" s="79">
        <f t="shared" si="24"/>
        <v>0</v>
      </c>
      <c r="AN27" s="211">
        <f t="shared" si="25"/>
        <v>0</v>
      </c>
      <c r="AO27" s="216">
        <f t="shared" si="26"/>
        <v>3.5673552567578839</v>
      </c>
    </row>
    <row r="28" spans="1:41" x14ac:dyDescent="0.3">
      <c r="A28" s="1" t="s">
        <v>42</v>
      </c>
      <c r="B28" t="s">
        <v>43</v>
      </c>
      <c r="C28" s="75">
        <f t="shared" si="1"/>
        <v>2907663.6857142854</v>
      </c>
      <c r="D28" s="76">
        <f t="shared" si="2"/>
        <v>1944814.45</v>
      </c>
      <c r="E28" s="76">
        <f t="shared" si="3"/>
        <v>1447459.8499999999</v>
      </c>
      <c r="F28" s="76">
        <f t="shared" si="4"/>
        <v>0</v>
      </c>
      <c r="G28" s="76">
        <f t="shared" si="5"/>
        <v>0</v>
      </c>
      <c r="H28" s="103">
        <f t="shared" si="6"/>
        <v>-0.25573370251336836</v>
      </c>
      <c r="I28" s="182">
        <v>1881039.08</v>
      </c>
      <c r="J28" s="182">
        <v>2048641.48</v>
      </c>
      <c r="K28" s="182">
        <v>1904762.79</v>
      </c>
      <c r="L28" s="223">
        <v>1482124.85</v>
      </c>
      <c r="M28" s="223">
        <v>1440876.11</v>
      </c>
      <c r="N28" s="223">
        <v>1419378.59</v>
      </c>
      <c r="O28" s="182"/>
      <c r="P28" s="182"/>
      <c r="Q28" s="182"/>
      <c r="R28" s="182"/>
      <c r="S28" s="182"/>
      <c r="T28" s="213"/>
      <c r="U28" s="215">
        <f t="shared" si="7"/>
        <v>10176822.899999999</v>
      </c>
      <c r="V28" s="24"/>
      <c r="W28" s="78">
        <f t="shared" si="8"/>
        <v>7.867280449425345</v>
      </c>
      <c r="X28" s="79">
        <f t="shared" si="9"/>
        <v>8.8194602156779158</v>
      </c>
      <c r="Y28" s="79">
        <f t="shared" si="10"/>
        <v>6.8706254222565386</v>
      </c>
      <c r="Z28" s="79">
        <f t="shared" si="11"/>
        <v>0</v>
      </c>
      <c r="AA28" s="79">
        <f t="shared" si="12"/>
        <v>0</v>
      </c>
      <c r="AB28" s="220">
        <f t="shared" si="13"/>
        <v>-0.22096984914757373</v>
      </c>
      <c r="AC28" s="105">
        <f t="shared" si="14"/>
        <v>8.4579095323741011</v>
      </c>
      <c r="AD28" s="79">
        <f t="shared" si="15"/>
        <v>9.3027040232494773</v>
      </c>
      <c r="AE28" s="79">
        <f t="shared" si="16"/>
        <v>8.7006458464658643</v>
      </c>
      <c r="AF28" s="79">
        <f t="shared" si="17"/>
        <v>6.8710413711255143</v>
      </c>
      <c r="AG28" s="79">
        <f t="shared" si="18"/>
        <v>6.8631449815188814</v>
      </c>
      <c r="AH28" s="79">
        <f t="shared" si="19"/>
        <v>6.8778006115200299</v>
      </c>
      <c r="AI28" s="79">
        <f t="shared" si="20"/>
        <v>0</v>
      </c>
      <c r="AJ28" s="79">
        <f t="shared" si="21"/>
        <v>0</v>
      </c>
      <c r="AK28" s="79">
        <f t="shared" si="22"/>
        <v>0</v>
      </c>
      <c r="AL28" s="79">
        <f t="shared" si="23"/>
        <v>0</v>
      </c>
      <c r="AM28" s="79">
        <f t="shared" si="24"/>
        <v>0</v>
      </c>
      <c r="AN28" s="211">
        <f t="shared" si="25"/>
        <v>0</v>
      </c>
      <c r="AO28" s="216">
        <f t="shared" si="26"/>
        <v>47.073246366253862</v>
      </c>
    </row>
    <row r="29" spans="1:41" x14ac:dyDescent="0.3">
      <c r="A29" s="1" t="s">
        <v>44</v>
      </c>
      <c r="B29" t="s">
        <v>45</v>
      </c>
      <c r="C29" s="75">
        <f t="shared" si="1"/>
        <v>46466.722857142857</v>
      </c>
      <c r="D29" s="76">
        <f t="shared" si="2"/>
        <v>39886.466666666667</v>
      </c>
      <c r="E29" s="76">
        <f t="shared" si="3"/>
        <v>14324.710000000001</v>
      </c>
      <c r="F29" s="76">
        <f t="shared" si="4"/>
        <v>0</v>
      </c>
      <c r="G29" s="76">
        <f t="shared" si="5"/>
        <v>0</v>
      </c>
      <c r="H29" s="103">
        <f t="shared" si="6"/>
        <v>-0.64086289919555006</v>
      </c>
      <c r="I29" s="182">
        <v>53282.31</v>
      </c>
      <c r="J29" s="182">
        <v>43891.34</v>
      </c>
      <c r="K29" s="182">
        <v>22485.75</v>
      </c>
      <c r="L29" s="223">
        <v>33310.61</v>
      </c>
      <c r="M29" s="223">
        <v>3483.43</v>
      </c>
      <c r="N29" s="223">
        <v>6180.09</v>
      </c>
      <c r="O29" s="182"/>
      <c r="P29" s="182"/>
      <c r="Q29" s="182"/>
      <c r="R29" s="182"/>
      <c r="S29" s="182"/>
      <c r="T29" s="213"/>
      <c r="U29" s="215">
        <f t="shared" si="7"/>
        <v>162633.53</v>
      </c>
      <c r="V29" s="24"/>
      <c r="W29" s="78">
        <f t="shared" si="8"/>
        <v>0.12572524878958349</v>
      </c>
      <c r="X29" s="79">
        <f t="shared" si="9"/>
        <v>0.18087952087698136</v>
      </c>
      <c r="Y29" s="79">
        <f t="shared" si="10"/>
        <v>6.7994781818958558E-2</v>
      </c>
      <c r="Z29" s="79">
        <f t="shared" si="11"/>
        <v>0</v>
      </c>
      <c r="AA29" s="79">
        <f t="shared" si="12"/>
        <v>0</v>
      </c>
      <c r="AB29" s="220">
        <f t="shared" si="13"/>
        <v>-0.6240880034992865</v>
      </c>
      <c r="AC29" s="105">
        <f t="shared" si="14"/>
        <v>0.23957873201438848</v>
      </c>
      <c r="AD29" s="79">
        <f t="shared" si="15"/>
        <v>0.19930678412496594</v>
      </c>
      <c r="AE29" s="79">
        <f t="shared" si="16"/>
        <v>0.10271123961959054</v>
      </c>
      <c r="AF29" s="79">
        <f t="shared" si="17"/>
        <v>0.15442597795147098</v>
      </c>
      <c r="AG29" s="79">
        <f t="shared" si="18"/>
        <v>1.6592186487825324E-2</v>
      </c>
      <c r="AH29" s="79">
        <f t="shared" si="19"/>
        <v>2.99465041115273E-2</v>
      </c>
      <c r="AI29" s="79">
        <f t="shared" si="20"/>
        <v>0</v>
      </c>
      <c r="AJ29" s="79">
        <f t="shared" si="21"/>
        <v>0</v>
      </c>
      <c r="AK29" s="79">
        <f t="shared" si="22"/>
        <v>0</v>
      </c>
      <c r="AL29" s="79">
        <f t="shared" si="23"/>
        <v>0</v>
      </c>
      <c r="AM29" s="79">
        <f t="shared" si="24"/>
        <v>0</v>
      </c>
      <c r="AN29" s="211">
        <f t="shared" si="25"/>
        <v>0</v>
      </c>
      <c r="AO29" s="216">
        <f t="shared" si="26"/>
        <v>0.74256142430976857</v>
      </c>
    </row>
    <row r="30" spans="1:41" x14ac:dyDescent="0.3">
      <c r="A30" s="1" t="s">
        <v>46</v>
      </c>
      <c r="B30" t="s">
        <v>47</v>
      </c>
      <c r="C30" s="75">
        <f t="shared" si="1"/>
        <v>962.81999999999994</v>
      </c>
      <c r="D30" s="76">
        <f t="shared" si="2"/>
        <v>883.01666666666654</v>
      </c>
      <c r="E30" s="76">
        <f t="shared" si="3"/>
        <v>240.27333333333334</v>
      </c>
      <c r="F30" s="76">
        <f t="shared" si="4"/>
        <v>0</v>
      </c>
      <c r="G30" s="76">
        <f t="shared" si="5"/>
        <v>0</v>
      </c>
      <c r="H30" s="103">
        <f t="shared" si="6"/>
        <v>-0.72789490572091875</v>
      </c>
      <c r="I30" s="182">
        <v>1323.3</v>
      </c>
      <c r="J30" s="182">
        <v>829.69</v>
      </c>
      <c r="K30" s="182">
        <v>496.06</v>
      </c>
      <c r="L30" s="223">
        <v>243.18</v>
      </c>
      <c r="M30" s="223">
        <v>127.9</v>
      </c>
      <c r="N30" s="223">
        <v>349.74</v>
      </c>
      <c r="O30" s="182"/>
      <c r="P30" s="182"/>
      <c r="Q30" s="182"/>
      <c r="R30" s="182"/>
      <c r="S30" s="182"/>
      <c r="T30" s="213"/>
      <c r="U30" s="215">
        <f t="shared" si="7"/>
        <v>3369.87</v>
      </c>
      <c r="V30" s="24"/>
      <c r="W30" s="78">
        <f t="shared" si="8"/>
        <v>2.605106979714169E-3</v>
      </c>
      <c r="X30" s="79">
        <f t="shared" si="9"/>
        <v>4.0043564883257598E-3</v>
      </c>
      <c r="Y30" s="79">
        <f t="shared" si="10"/>
        <v>1.1405000783201824E-3</v>
      </c>
      <c r="Z30" s="79">
        <f t="shared" si="11"/>
        <v>0</v>
      </c>
      <c r="AA30" s="79">
        <f t="shared" si="12"/>
        <v>0</v>
      </c>
      <c r="AB30" s="220">
        <f t="shared" si="13"/>
        <v>-0.7151851785311375</v>
      </c>
      <c r="AC30" s="105">
        <f t="shared" si="14"/>
        <v>5.950089928057554E-3</v>
      </c>
      <c r="AD30" s="79">
        <f t="shared" si="15"/>
        <v>3.7675506311869952E-3</v>
      </c>
      <c r="AE30" s="79">
        <f t="shared" si="16"/>
        <v>2.2659211956769991E-3</v>
      </c>
      <c r="AF30" s="79">
        <f t="shared" si="17"/>
        <v>1.1273678061806348E-3</v>
      </c>
      <c r="AG30" s="79">
        <f t="shared" si="18"/>
        <v>6.0921007506763711E-4</v>
      </c>
      <c r="AH30" s="79">
        <f t="shared" si="19"/>
        <v>1.6947148581922848E-3</v>
      </c>
      <c r="AI30" s="79">
        <f t="shared" si="20"/>
        <v>0</v>
      </c>
      <c r="AJ30" s="79">
        <f t="shared" si="21"/>
        <v>0</v>
      </c>
      <c r="AK30" s="79">
        <f t="shared" si="22"/>
        <v>0</v>
      </c>
      <c r="AL30" s="79">
        <f t="shared" si="23"/>
        <v>0</v>
      </c>
      <c r="AM30" s="79">
        <f t="shared" si="24"/>
        <v>0</v>
      </c>
      <c r="AN30" s="211">
        <f t="shared" si="25"/>
        <v>0</v>
      </c>
      <c r="AO30" s="216">
        <f t="shared" si="26"/>
        <v>1.5414854494362105E-2</v>
      </c>
    </row>
    <row r="31" spans="1:41" x14ac:dyDescent="0.3">
      <c r="A31" s="1" t="s">
        <v>48</v>
      </c>
      <c r="B31" t="s">
        <v>49</v>
      </c>
      <c r="C31" s="75">
        <f t="shared" si="1"/>
        <v>0</v>
      </c>
      <c r="D31" s="76">
        <f t="shared" si="2"/>
        <v>0</v>
      </c>
      <c r="E31" s="76">
        <f t="shared" si="3"/>
        <v>0</v>
      </c>
      <c r="F31" s="76">
        <f t="shared" si="4"/>
        <v>0</v>
      </c>
      <c r="G31" s="76">
        <f t="shared" si="5"/>
        <v>0</v>
      </c>
      <c r="H31" s="103">
        <f t="shared" si="6"/>
        <v>0</v>
      </c>
      <c r="I31" s="182">
        <v>0</v>
      </c>
      <c r="J31" s="182">
        <v>0</v>
      </c>
      <c r="K31" s="182">
        <v>0</v>
      </c>
      <c r="L31" s="223">
        <v>0</v>
      </c>
      <c r="M31" s="223">
        <v>0</v>
      </c>
      <c r="N31" s="223">
        <v>0</v>
      </c>
      <c r="O31" s="182"/>
      <c r="P31" s="182"/>
      <c r="Q31" s="182"/>
      <c r="R31" s="182"/>
      <c r="S31" s="182"/>
      <c r="T31" s="213"/>
      <c r="U31" s="215">
        <f t="shared" si="7"/>
        <v>0</v>
      </c>
      <c r="V31" s="24"/>
      <c r="W31" s="78">
        <f t="shared" si="8"/>
        <v>0</v>
      </c>
      <c r="X31" s="79">
        <f t="shared" si="9"/>
        <v>0</v>
      </c>
      <c r="Y31" s="79">
        <f t="shared" si="10"/>
        <v>0</v>
      </c>
      <c r="Z31" s="79">
        <f t="shared" si="11"/>
        <v>0</v>
      </c>
      <c r="AA31" s="79">
        <f t="shared" si="12"/>
        <v>0</v>
      </c>
      <c r="AB31" s="220">
        <f t="shared" si="13"/>
        <v>0</v>
      </c>
      <c r="AC31" s="105">
        <f t="shared" si="14"/>
        <v>0</v>
      </c>
      <c r="AD31" s="79">
        <f t="shared" si="15"/>
        <v>0</v>
      </c>
      <c r="AE31" s="79">
        <f t="shared" si="16"/>
        <v>0</v>
      </c>
      <c r="AF31" s="79">
        <f t="shared" si="17"/>
        <v>0</v>
      </c>
      <c r="AG31" s="79">
        <f t="shared" si="18"/>
        <v>0</v>
      </c>
      <c r="AH31" s="79">
        <f t="shared" si="19"/>
        <v>0</v>
      </c>
      <c r="AI31" s="79">
        <f t="shared" si="20"/>
        <v>0</v>
      </c>
      <c r="AJ31" s="79">
        <f t="shared" si="21"/>
        <v>0</v>
      </c>
      <c r="AK31" s="79">
        <f t="shared" si="22"/>
        <v>0</v>
      </c>
      <c r="AL31" s="79">
        <f t="shared" si="23"/>
        <v>0</v>
      </c>
      <c r="AM31" s="79">
        <f t="shared" si="24"/>
        <v>0</v>
      </c>
      <c r="AN31" s="211">
        <f t="shared" si="25"/>
        <v>0</v>
      </c>
      <c r="AO31" s="216">
        <f t="shared" si="26"/>
        <v>0</v>
      </c>
    </row>
    <row r="32" spans="1:41" x14ac:dyDescent="0.3">
      <c r="A32" s="1" t="s">
        <v>50</v>
      </c>
      <c r="B32" t="s">
        <v>51</v>
      </c>
      <c r="C32" s="75">
        <f t="shared" si="1"/>
        <v>0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3">
        <f t="shared" si="6"/>
        <v>0</v>
      </c>
      <c r="I32" s="182">
        <v>0</v>
      </c>
      <c r="J32" s="182">
        <v>0</v>
      </c>
      <c r="K32" s="182">
        <v>0</v>
      </c>
      <c r="L32" s="223">
        <v>0</v>
      </c>
      <c r="M32" s="223">
        <v>0</v>
      </c>
      <c r="N32" s="223">
        <v>0</v>
      </c>
      <c r="O32" s="182"/>
      <c r="P32" s="182"/>
      <c r="Q32" s="182"/>
      <c r="R32" s="182"/>
      <c r="S32" s="182"/>
      <c r="T32" s="213"/>
      <c r="U32" s="215">
        <f t="shared" si="7"/>
        <v>0</v>
      </c>
      <c r="V32" s="24"/>
      <c r="W32" s="78">
        <f t="shared" si="8"/>
        <v>0</v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79">
        <f t="shared" si="12"/>
        <v>0</v>
      </c>
      <c r="AB32" s="220">
        <f t="shared" si="13"/>
        <v>0</v>
      </c>
      <c r="AC32" s="105">
        <f t="shared" si="14"/>
        <v>0</v>
      </c>
      <c r="AD32" s="79">
        <f t="shared" si="15"/>
        <v>0</v>
      </c>
      <c r="AE32" s="79">
        <f t="shared" si="16"/>
        <v>0</v>
      </c>
      <c r="AF32" s="79">
        <f t="shared" si="17"/>
        <v>0</v>
      </c>
      <c r="AG32" s="79">
        <f t="shared" si="18"/>
        <v>0</v>
      </c>
      <c r="AH32" s="79">
        <f t="shared" si="19"/>
        <v>0</v>
      </c>
      <c r="AI32" s="79">
        <f t="shared" si="20"/>
        <v>0</v>
      </c>
      <c r="AJ32" s="79">
        <f t="shared" si="21"/>
        <v>0</v>
      </c>
      <c r="AK32" s="79">
        <f t="shared" si="22"/>
        <v>0</v>
      </c>
      <c r="AL32" s="79">
        <f t="shared" si="23"/>
        <v>0</v>
      </c>
      <c r="AM32" s="79">
        <f t="shared" si="24"/>
        <v>0</v>
      </c>
      <c r="AN32" s="211">
        <f t="shared" si="25"/>
        <v>0</v>
      </c>
      <c r="AO32" s="216">
        <f t="shared" si="26"/>
        <v>0</v>
      </c>
    </row>
    <row r="33" spans="1:41" x14ac:dyDescent="0.3">
      <c r="A33" s="1" t="s">
        <v>52</v>
      </c>
      <c r="B33" t="s">
        <v>53</v>
      </c>
      <c r="C33" s="75">
        <f t="shared" si="1"/>
        <v>83025.642857142855</v>
      </c>
      <c r="D33" s="76">
        <f t="shared" si="2"/>
        <v>56310.27</v>
      </c>
      <c r="E33" s="76">
        <f t="shared" si="3"/>
        <v>40552.980000000003</v>
      </c>
      <c r="F33" s="76">
        <f t="shared" si="4"/>
        <v>0</v>
      </c>
      <c r="G33" s="76">
        <f t="shared" si="5"/>
        <v>0</v>
      </c>
      <c r="H33" s="103">
        <f t="shared" si="6"/>
        <v>-0.27982977172725321</v>
      </c>
      <c r="I33" s="182">
        <v>72627.66</v>
      </c>
      <c r="J33" s="182">
        <v>48077.33</v>
      </c>
      <c r="K33" s="182">
        <v>48225.82</v>
      </c>
      <c r="L33" s="223">
        <v>34310.25</v>
      </c>
      <c r="M33" s="223">
        <v>47759.32</v>
      </c>
      <c r="N33" s="223">
        <v>39589.370000000003</v>
      </c>
      <c r="O33" s="182"/>
      <c r="P33" s="182"/>
      <c r="Q33" s="182"/>
      <c r="R33" s="182"/>
      <c r="S33" s="182"/>
      <c r="T33" s="213"/>
      <c r="U33" s="215">
        <f t="shared" si="7"/>
        <v>290589.75</v>
      </c>
      <c r="V33" s="24"/>
      <c r="W33" s="78">
        <f t="shared" si="8"/>
        <v>0.22464290490683483</v>
      </c>
      <c r="X33" s="79">
        <f t="shared" si="9"/>
        <v>0.25535916086960464</v>
      </c>
      <c r="Y33" s="79">
        <f t="shared" si="10"/>
        <v>0.1924919266923093</v>
      </c>
      <c r="Z33" s="79">
        <f t="shared" si="11"/>
        <v>0</v>
      </c>
      <c r="AA33" s="79">
        <f t="shared" si="12"/>
        <v>0</v>
      </c>
      <c r="AB33" s="220">
        <f t="shared" si="13"/>
        <v>-0.24619141903194755</v>
      </c>
      <c r="AC33" s="105">
        <f t="shared" si="14"/>
        <v>0.32656321942446043</v>
      </c>
      <c r="AD33" s="79">
        <f t="shared" si="15"/>
        <v>0.21831500317863956</v>
      </c>
      <c r="AE33" s="79">
        <f t="shared" si="16"/>
        <v>0.22028768237089008</v>
      </c>
      <c r="AF33" s="79">
        <f t="shared" si="17"/>
        <v>0.15906024867180329</v>
      </c>
      <c r="AG33" s="79">
        <f t="shared" si="18"/>
        <v>0.22748599626567084</v>
      </c>
      <c r="AH33" s="79">
        <f t="shared" si="19"/>
        <v>0.19183591686816462</v>
      </c>
      <c r="AI33" s="79">
        <f t="shared" si="20"/>
        <v>0</v>
      </c>
      <c r="AJ33" s="79">
        <f t="shared" si="21"/>
        <v>0</v>
      </c>
      <c r="AK33" s="79">
        <f t="shared" si="22"/>
        <v>0</v>
      </c>
      <c r="AL33" s="79">
        <f t="shared" si="23"/>
        <v>0</v>
      </c>
      <c r="AM33" s="79">
        <f t="shared" si="24"/>
        <v>0</v>
      </c>
      <c r="AN33" s="211">
        <f t="shared" si="25"/>
        <v>0</v>
      </c>
      <c r="AO33" s="216">
        <f t="shared" si="26"/>
        <v>1.3435480667796289</v>
      </c>
    </row>
    <row r="34" spans="1:41" x14ac:dyDescent="0.3">
      <c r="A34" s="1" t="s">
        <v>54</v>
      </c>
      <c r="B34" t="s">
        <v>55</v>
      </c>
      <c r="C34" s="75">
        <f t="shared" si="1"/>
        <v>2812338.594285714</v>
      </c>
      <c r="D34" s="76">
        <f t="shared" si="2"/>
        <v>1763182.4833333332</v>
      </c>
      <c r="E34" s="76">
        <f t="shared" si="3"/>
        <v>1517879.21</v>
      </c>
      <c r="F34" s="76">
        <f t="shared" si="4"/>
        <v>0</v>
      </c>
      <c r="G34" s="76">
        <f t="shared" si="5"/>
        <v>0</v>
      </c>
      <c r="H34" s="103">
        <f t="shared" si="6"/>
        <v>-0.1391252894422943</v>
      </c>
      <c r="I34" s="182">
        <v>1987128.23</v>
      </c>
      <c r="J34" s="182">
        <v>1929291.53</v>
      </c>
      <c r="K34" s="182">
        <v>1373127.69</v>
      </c>
      <c r="L34" s="223">
        <v>1539393.87</v>
      </c>
      <c r="M34" s="223">
        <v>1365707.05</v>
      </c>
      <c r="N34" s="223">
        <v>1648536.71</v>
      </c>
      <c r="O34" s="182"/>
      <c r="P34" s="182"/>
      <c r="Q34" s="182"/>
      <c r="R34" s="182"/>
      <c r="S34" s="182"/>
      <c r="T34" s="213"/>
      <c r="U34" s="215">
        <f t="shared" si="7"/>
        <v>9843185.0799999982</v>
      </c>
      <c r="V34" s="24"/>
      <c r="W34" s="78">
        <f t="shared" si="8"/>
        <v>7.6093588638512371</v>
      </c>
      <c r="X34" s="79">
        <f t="shared" si="9"/>
        <v>7.9957847725465649</v>
      </c>
      <c r="Y34" s="79">
        <f t="shared" si="10"/>
        <v>7.2048834295062978</v>
      </c>
      <c r="Z34" s="79">
        <f t="shared" si="11"/>
        <v>0</v>
      </c>
      <c r="AA34" s="79">
        <f t="shared" si="12"/>
        <v>0</v>
      </c>
      <c r="AB34" s="220">
        <f t="shared" si="13"/>
        <v>-9.8914786420442158E-2</v>
      </c>
      <c r="AC34" s="105">
        <f t="shared" si="14"/>
        <v>8.9349290917266178</v>
      </c>
      <c r="AD34" s="79">
        <f t="shared" si="15"/>
        <v>8.7607462083371175</v>
      </c>
      <c r="AE34" s="79">
        <f t="shared" si="16"/>
        <v>6.2722233946337047</v>
      </c>
      <c r="AF34" s="79">
        <f t="shared" si="17"/>
        <v>7.1365370921532092</v>
      </c>
      <c r="AG34" s="79">
        <f t="shared" si="18"/>
        <v>6.5051015985215104</v>
      </c>
      <c r="AH34" s="79">
        <f t="shared" si="19"/>
        <v>7.9882188388872466</v>
      </c>
      <c r="AI34" s="79">
        <f t="shared" si="20"/>
        <v>0</v>
      </c>
      <c r="AJ34" s="79">
        <f t="shared" si="21"/>
        <v>0</v>
      </c>
      <c r="AK34" s="79">
        <f t="shared" si="22"/>
        <v>0</v>
      </c>
      <c r="AL34" s="79">
        <f t="shared" si="23"/>
        <v>0</v>
      </c>
      <c r="AM34" s="79">
        <f t="shared" si="24"/>
        <v>0</v>
      </c>
      <c r="AN34" s="211">
        <f t="shared" si="25"/>
        <v>0</v>
      </c>
      <c r="AO34" s="216">
        <f t="shared" si="26"/>
        <v>45.597756224259406</v>
      </c>
    </row>
    <row r="35" spans="1:41" x14ac:dyDescent="0.3">
      <c r="A35" s="1" t="s">
        <v>56</v>
      </c>
      <c r="B35" t="s">
        <v>57</v>
      </c>
      <c r="C35" s="75">
        <f t="shared" si="1"/>
        <v>809248.57142857148</v>
      </c>
      <c r="D35" s="76">
        <f t="shared" si="2"/>
        <v>525147.41333333333</v>
      </c>
      <c r="E35" s="76">
        <f t="shared" si="3"/>
        <v>418975.92</v>
      </c>
      <c r="F35" s="76">
        <f t="shared" si="4"/>
        <v>0</v>
      </c>
      <c r="G35" s="76">
        <f t="shared" si="5"/>
        <v>0</v>
      </c>
      <c r="H35" s="103">
        <f t="shared" si="6"/>
        <v>-0.20217464779921099</v>
      </c>
      <c r="I35" s="182">
        <v>471407.89</v>
      </c>
      <c r="J35" s="182">
        <v>629173.67000000004</v>
      </c>
      <c r="K35" s="182">
        <v>474860.68</v>
      </c>
      <c r="L35" s="223">
        <v>465018.63</v>
      </c>
      <c r="M35" s="223">
        <v>445104.94</v>
      </c>
      <c r="N35" s="223">
        <v>346804.19</v>
      </c>
      <c r="O35" s="182"/>
      <c r="P35" s="182"/>
      <c r="Q35" s="182"/>
      <c r="R35" s="182"/>
      <c r="S35" s="182"/>
      <c r="T35" s="213"/>
      <c r="U35" s="215">
        <f t="shared" si="7"/>
        <v>2832370</v>
      </c>
      <c r="V35" s="24"/>
      <c r="W35" s="78">
        <f t="shared" si="8"/>
        <v>2.1895879829586962</v>
      </c>
      <c r="X35" s="79">
        <f t="shared" si="9"/>
        <v>2.3814697177201145</v>
      </c>
      <c r="Y35" s="79">
        <f t="shared" si="10"/>
        <v>1.9887436651630246</v>
      </c>
      <c r="Z35" s="79">
        <f t="shared" si="11"/>
        <v>0</v>
      </c>
      <c r="AA35" s="79">
        <f t="shared" si="12"/>
        <v>0</v>
      </c>
      <c r="AB35" s="220">
        <f t="shared" si="13"/>
        <v>-0.16490911038460057</v>
      </c>
      <c r="AC35" s="105">
        <f t="shared" si="14"/>
        <v>2.1196397931654678</v>
      </c>
      <c r="AD35" s="79">
        <f t="shared" si="15"/>
        <v>2.8570232948869316</v>
      </c>
      <c r="AE35" s="79">
        <f t="shared" si="16"/>
        <v>2.1690861585404848</v>
      </c>
      <c r="AF35" s="79">
        <f t="shared" si="17"/>
        <v>2.1557983088092127</v>
      </c>
      <c r="AG35" s="79">
        <f t="shared" si="18"/>
        <v>2.1201126967191253</v>
      </c>
      <c r="AH35" s="79">
        <f t="shared" si="19"/>
        <v>1.6804889737414657</v>
      </c>
      <c r="AI35" s="79">
        <f t="shared" si="20"/>
        <v>0</v>
      </c>
      <c r="AJ35" s="79">
        <f t="shared" si="21"/>
        <v>0</v>
      </c>
      <c r="AK35" s="79">
        <f t="shared" si="22"/>
        <v>0</v>
      </c>
      <c r="AL35" s="79">
        <f t="shared" si="23"/>
        <v>0</v>
      </c>
      <c r="AM35" s="79">
        <f t="shared" si="24"/>
        <v>0</v>
      </c>
      <c r="AN35" s="211">
        <f t="shared" si="25"/>
        <v>0</v>
      </c>
      <c r="AO35" s="216">
        <f t="shared" si="26"/>
        <v>13.102149225862689</v>
      </c>
    </row>
    <row r="36" spans="1:41" x14ac:dyDescent="0.3">
      <c r="A36" s="1" t="s">
        <v>58</v>
      </c>
      <c r="B36" t="s">
        <v>59</v>
      </c>
      <c r="C36" s="75">
        <f t="shared" si="1"/>
        <v>0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3">
        <f t="shared" si="6"/>
        <v>0</v>
      </c>
      <c r="I36" s="182">
        <v>0</v>
      </c>
      <c r="J36" s="182">
        <v>0</v>
      </c>
      <c r="K36" s="182">
        <v>0</v>
      </c>
      <c r="L36" s="223">
        <v>0</v>
      </c>
      <c r="M36" s="223">
        <v>0</v>
      </c>
      <c r="N36" s="223">
        <v>0</v>
      </c>
      <c r="O36" s="182"/>
      <c r="P36" s="182"/>
      <c r="Q36" s="182"/>
      <c r="R36" s="182"/>
      <c r="S36" s="182"/>
      <c r="T36" s="213"/>
      <c r="U36" s="215">
        <f t="shared" si="7"/>
        <v>0</v>
      </c>
      <c r="V36" s="24"/>
      <c r="W36" s="78">
        <f t="shared" si="8"/>
        <v>0</v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79">
        <f t="shared" si="12"/>
        <v>0</v>
      </c>
      <c r="AB36" s="220">
        <f t="shared" si="13"/>
        <v>0</v>
      </c>
      <c r="AC36" s="105">
        <f t="shared" si="14"/>
        <v>0</v>
      </c>
      <c r="AD36" s="79">
        <f t="shared" si="15"/>
        <v>0</v>
      </c>
      <c r="AE36" s="79">
        <f t="shared" si="16"/>
        <v>0</v>
      </c>
      <c r="AF36" s="79">
        <f t="shared" si="17"/>
        <v>0</v>
      </c>
      <c r="AG36" s="79">
        <f t="shared" si="18"/>
        <v>0</v>
      </c>
      <c r="AH36" s="79">
        <f t="shared" si="19"/>
        <v>0</v>
      </c>
      <c r="AI36" s="79">
        <f t="shared" si="20"/>
        <v>0</v>
      </c>
      <c r="AJ36" s="79">
        <f t="shared" si="21"/>
        <v>0</v>
      </c>
      <c r="AK36" s="79">
        <f t="shared" si="22"/>
        <v>0</v>
      </c>
      <c r="AL36" s="79">
        <f t="shared" si="23"/>
        <v>0</v>
      </c>
      <c r="AM36" s="79">
        <f t="shared" si="24"/>
        <v>0</v>
      </c>
      <c r="AN36" s="211">
        <f t="shared" si="25"/>
        <v>0</v>
      </c>
      <c r="AO36" s="216">
        <f t="shared" si="26"/>
        <v>0</v>
      </c>
    </row>
    <row r="37" spans="1:41" x14ac:dyDescent="0.3">
      <c r="A37" s="1" t="s">
        <v>60</v>
      </c>
      <c r="B37" t="s">
        <v>61</v>
      </c>
      <c r="C37" s="75">
        <f t="shared" si="1"/>
        <v>33409.08</v>
      </c>
      <c r="D37" s="76">
        <f t="shared" si="2"/>
        <v>8891</v>
      </c>
      <c r="E37" s="76">
        <f t="shared" si="3"/>
        <v>30086.26</v>
      </c>
      <c r="F37" s="76">
        <f t="shared" si="4"/>
        <v>0</v>
      </c>
      <c r="G37" s="76">
        <f t="shared" si="5"/>
        <v>0</v>
      </c>
      <c r="H37" s="103">
        <f t="shared" si="6"/>
        <v>2.3839005736137664</v>
      </c>
      <c r="I37" s="182">
        <v>0</v>
      </c>
      <c r="J37" s="182">
        <v>7845</v>
      </c>
      <c r="K37" s="182">
        <v>18828</v>
      </c>
      <c r="L37" s="223">
        <v>39225</v>
      </c>
      <c r="M37" s="223">
        <v>33177.68</v>
      </c>
      <c r="N37" s="223">
        <v>17856.099999999999</v>
      </c>
      <c r="O37" s="182"/>
      <c r="P37" s="182"/>
      <c r="Q37" s="182"/>
      <c r="R37" s="182"/>
      <c r="S37" s="182"/>
      <c r="T37" s="213"/>
      <c r="U37" s="215">
        <f t="shared" si="7"/>
        <v>116931.78</v>
      </c>
      <c r="V37" s="24"/>
      <c r="W37" s="78">
        <f t="shared" si="8"/>
        <v>9.039511798033803E-2</v>
      </c>
      <c r="X37" s="79">
        <f t="shared" si="9"/>
        <v>4.0319435500693834E-2</v>
      </c>
      <c r="Y37" s="79">
        <f t="shared" si="10"/>
        <v>0.14280978005477665</v>
      </c>
      <c r="Z37" s="79">
        <f t="shared" si="11"/>
        <v>0</v>
      </c>
      <c r="AA37" s="79">
        <f t="shared" si="12"/>
        <v>0</v>
      </c>
      <c r="AB37" s="220">
        <f t="shared" si="13"/>
        <v>2.5419588166684308</v>
      </c>
      <c r="AC37" s="105">
        <f t="shared" si="14"/>
        <v>0</v>
      </c>
      <c r="AD37" s="79">
        <f t="shared" si="15"/>
        <v>3.5623467441649258E-2</v>
      </c>
      <c r="AE37" s="79">
        <f t="shared" si="16"/>
        <v>8.6003234028558112E-2</v>
      </c>
      <c r="AF37" s="79">
        <f t="shared" si="17"/>
        <v>0.18184473310895385</v>
      </c>
      <c r="AG37" s="79">
        <f t="shared" si="18"/>
        <v>0.15803109400602067</v>
      </c>
      <c r="AH37" s="79">
        <f t="shared" si="19"/>
        <v>8.6524269398316617E-2</v>
      </c>
      <c r="AI37" s="79">
        <f t="shared" si="20"/>
        <v>0</v>
      </c>
      <c r="AJ37" s="79">
        <f t="shared" si="21"/>
        <v>0</v>
      </c>
      <c r="AK37" s="79">
        <f t="shared" si="22"/>
        <v>0</v>
      </c>
      <c r="AL37" s="79">
        <f t="shared" si="23"/>
        <v>0</v>
      </c>
      <c r="AM37" s="79">
        <f t="shared" si="24"/>
        <v>0</v>
      </c>
      <c r="AN37" s="211">
        <f t="shared" si="25"/>
        <v>0</v>
      </c>
      <c r="AO37" s="216">
        <f t="shared" si="26"/>
        <v>0.54802679798349851</v>
      </c>
    </row>
    <row r="38" spans="1:41" x14ac:dyDescent="0.3">
      <c r="A38" s="1" t="s">
        <v>62</v>
      </c>
      <c r="B38" t="s">
        <v>63</v>
      </c>
      <c r="C38" s="75">
        <f t="shared" si="1"/>
        <v>0</v>
      </c>
      <c r="D38" s="76">
        <f t="shared" si="2"/>
        <v>0</v>
      </c>
      <c r="E38" s="76">
        <f t="shared" si="3"/>
        <v>0</v>
      </c>
      <c r="F38" s="76">
        <f t="shared" si="4"/>
        <v>0</v>
      </c>
      <c r="G38" s="76">
        <f t="shared" si="5"/>
        <v>0</v>
      </c>
      <c r="H38" s="103">
        <f t="shared" si="6"/>
        <v>0</v>
      </c>
      <c r="I38" s="182">
        <v>0</v>
      </c>
      <c r="J38" s="182">
        <v>0</v>
      </c>
      <c r="K38" s="182">
        <v>0</v>
      </c>
      <c r="L38" s="223">
        <v>0</v>
      </c>
      <c r="M38" s="223">
        <v>0</v>
      </c>
      <c r="N38" s="223">
        <v>0</v>
      </c>
      <c r="O38" s="182"/>
      <c r="P38" s="182"/>
      <c r="Q38" s="182"/>
      <c r="R38" s="182"/>
      <c r="S38" s="182"/>
      <c r="T38" s="213"/>
      <c r="U38" s="215">
        <f t="shared" si="7"/>
        <v>0</v>
      </c>
      <c r="V38" s="24"/>
      <c r="W38" s="78">
        <f t="shared" si="8"/>
        <v>0</v>
      </c>
      <c r="X38" s="79">
        <f t="shared" si="9"/>
        <v>0</v>
      </c>
      <c r="Y38" s="79">
        <f t="shared" si="10"/>
        <v>0</v>
      </c>
      <c r="Z38" s="79">
        <f t="shared" si="11"/>
        <v>0</v>
      </c>
      <c r="AA38" s="79">
        <f t="shared" si="12"/>
        <v>0</v>
      </c>
      <c r="AB38" s="220">
        <f t="shared" si="13"/>
        <v>0</v>
      </c>
      <c r="AC38" s="105">
        <f t="shared" si="14"/>
        <v>0</v>
      </c>
      <c r="AD38" s="79">
        <f t="shared" si="15"/>
        <v>0</v>
      </c>
      <c r="AE38" s="79">
        <f t="shared" si="16"/>
        <v>0</v>
      </c>
      <c r="AF38" s="79">
        <f t="shared" si="17"/>
        <v>0</v>
      </c>
      <c r="AG38" s="79">
        <f t="shared" si="18"/>
        <v>0</v>
      </c>
      <c r="AH38" s="79">
        <f t="shared" si="19"/>
        <v>0</v>
      </c>
      <c r="AI38" s="79">
        <f t="shared" si="20"/>
        <v>0</v>
      </c>
      <c r="AJ38" s="79">
        <f t="shared" si="21"/>
        <v>0</v>
      </c>
      <c r="AK38" s="79">
        <f t="shared" si="22"/>
        <v>0</v>
      </c>
      <c r="AL38" s="79">
        <f t="shared" si="23"/>
        <v>0</v>
      </c>
      <c r="AM38" s="79">
        <f t="shared" si="24"/>
        <v>0</v>
      </c>
      <c r="AN38" s="211">
        <f t="shared" si="25"/>
        <v>0</v>
      </c>
      <c r="AO38" s="216">
        <f t="shared" si="26"/>
        <v>0</v>
      </c>
    </row>
    <row r="39" spans="1:41" x14ac:dyDescent="0.3">
      <c r="A39" s="1" t="s">
        <v>64</v>
      </c>
      <c r="B39" t="s">
        <v>65</v>
      </c>
      <c r="C39" s="75">
        <f t="shared" si="1"/>
        <v>14176.562857142857</v>
      </c>
      <c r="D39" s="76">
        <f t="shared" si="2"/>
        <v>9602.82</v>
      </c>
      <c r="E39" s="76">
        <f t="shared" si="3"/>
        <v>6936.503333333334</v>
      </c>
      <c r="F39" s="76">
        <f t="shared" si="4"/>
        <v>0</v>
      </c>
      <c r="G39" s="76">
        <f t="shared" si="5"/>
        <v>0</v>
      </c>
      <c r="H39" s="103">
        <f t="shared" si="6"/>
        <v>-0.27765975689085765</v>
      </c>
      <c r="I39" s="182">
        <v>13223.35</v>
      </c>
      <c r="J39" s="182">
        <v>9050.15</v>
      </c>
      <c r="K39" s="182">
        <v>6534.96</v>
      </c>
      <c r="L39" s="223">
        <v>6247.26</v>
      </c>
      <c r="M39" s="223">
        <v>8399.27</v>
      </c>
      <c r="N39" s="223">
        <v>6162.98</v>
      </c>
      <c r="O39" s="182"/>
      <c r="P39" s="182"/>
      <c r="Q39" s="182"/>
      <c r="R39" s="182"/>
      <c r="S39" s="182"/>
      <c r="T39" s="213"/>
      <c r="U39" s="215">
        <f t="shared" si="7"/>
        <v>49617.97</v>
      </c>
      <c r="V39" s="24"/>
      <c r="W39" s="78">
        <f t="shared" si="8"/>
        <v>3.8357598354312857E-2</v>
      </c>
      <c r="X39" s="79">
        <f t="shared" si="9"/>
        <v>4.3547439164860278E-2</v>
      </c>
      <c r="Y39" s="79">
        <f t="shared" si="10"/>
        <v>3.2925345835027639E-2</v>
      </c>
      <c r="Z39" s="79">
        <f t="shared" si="11"/>
        <v>0</v>
      </c>
      <c r="AA39" s="79">
        <f t="shared" si="12"/>
        <v>0</v>
      </c>
      <c r="AB39" s="220">
        <f t="shared" si="13"/>
        <v>-0.24392004520908595</v>
      </c>
      <c r="AC39" s="105">
        <f t="shared" ref="AC39:AC50" si="27">IFERROR(I39/I$14,0)</f>
        <v>5.945750899280576E-2</v>
      </c>
      <c r="AD39" s="79">
        <f t="shared" ref="AD39:AD50" si="28">IFERROR(J39/J$14,0)</f>
        <v>4.1095949505040412E-2</v>
      </c>
      <c r="AE39" s="79">
        <f t="shared" ref="AE39:AE50" si="29">IFERROR(K39/K$14,0)</f>
        <v>2.9850631731849701E-2</v>
      </c>
      <c r="AF39" s="79">
        <f t="shared" ref="AF39:AF50" si="30">IFERROR(L39/L$14,0)</f>
        <v>2.8961920391644184E-2</v>
      </c>
      <c r="AG39" s="79">
        <f t="shared" ref="AG39:AG50" si="31">IFERROR(M39/M$14,0)</f>
        <v>4.0007192394162255E-2</v>
      </c>
      <c r="AH39" s="79">
        <f t="shared" ref="AH39:AH50" si="32">IFERROR(N39/N$14,0)</f>
        <v>2.9863595175678753E-2</v>
      </c>
      <c r="AI39" s="79">
        <f t="shared" ref="AI39:AI50" si="33">IFERROR(O39/O$14,0)</f>
        <v>0</v>
      </c>
      <c r="AJ39" s="79">
        <f t="shared" ref="AJ39:AJ50" si="34">IFERROR(P39/P$14,0)</f>
        <v>0</v>
      </c>
      <c r="AK39" s="79">
        <f t="shared" ref="AK39:AK50" si="35">IFERROR(Q39/Q$14,0)</f>
        <v>0</v>
      </c>
      <c r="AL39" s="79">
        <f t="shared" ref="AL39:AL50" si="36">IFERROR(R39/R$14,0)</f>
        <v>0</v>
      </c>
      <c r="AM39" s="79">
        <f t="shared" ref="AM39:AM50" si="37">IFERROR(S39/S$14,0)</f>
        <v>0</v>
      </c>
      <c r="AN39" s="211">
        <f t="shared" si="25"/>
        <v>0</v>
      </c>
      <c r="AO39" s="216">
        <f t="shared" si="26"/>
        <v>0.22923679819118106</v>
      </c>
    </row>
    <row r="40" spans="1:41" x14ac:dyDescent="0.3">
      <c r="A40" s="1" t="s">
        <v>66</v>
      </c>
      <c r="B40" t="s">
        <v>67</v>
      </c>
      <c r="C40" s="75">
        <f t="shared" si="1"/>
        <v>810893.98285714281</v>
      </c>
      <c r="D40" s="76">
        <f t="shared" si="2"/>
        <v>473075.95666666672</v>
      </c>
      <c r="E40" s="76">
        <f t="shared" si="3"/>
        <v>472967.02333333326</v>
      </c>
      <c r="F40" s="76">
        <f t="shared" si="4"/>
        <v>0</v>
      </c>
      <c r="G40" s="76">
        <f t="shared" si="5"/>
        <v>0</v>
      </c>
      <c r="H40" s="103">
        <f t="shared" si="6"/>
        <v>-2.3026605304784196E-4</v>
      </c>
      <c r="I40" s="182">
        <v>469319.78</v>
      </c>
      <c r="J40" s="182">
        <v>567825.16</v>
      </c>
      <c r="K40" s="182">
        <v>382082.93</v>
      </c>
      <c r="L40" s="223">
        <v>435506.49</v>
      </c>
      <c r="M40" s="223">
        <v>465997.68</v>
      </c>
      <c r="N40" s="223">
        <v>517396.9</v>
      </c>
      <c r="O40" s="182"/>
      <c r="P40" s="182"/>
      <c r="Q40" s="182"/>
      <c r="R40" s="182"/>
      <c r="S40" s="182"/>
      <c r="T40" s="213"/>
      <c r="U40" s="215">
        <f t="shared" si="7"/>
        <v>2838128.94</v>
      </c>
      <c r="V40" s="24"/>
      <c r="W40" s="78">
        <f t="shared" si="8"/>
        <v>2.194039981044603</v>
      </c>
      <c r="X40" s="79">
        <f t="shared" si="9"/>
        <v>2.1453329796142953</v>
      </c>
      <c r="Y40" s="79">
        <f t="shared" si="10"/>
        <v>2.2450220324957555</v>
      </c>
      <c r="Z40" s="79">
        <f t="shared" si="11"/>
        <v>0</v>
      </c>
      <c r="AA40" s="79">
        <f t="shared" si="12"/>
        <v>0</v>
      </c>
      <c r="AB40" s="220">
        <f t="shared" si="13"/>
        <v>4.6467869477018489E-2</v>
      </c>
      <c r="AC40" s="105">
        <f t="shared" si="27"/>
        <v>2.1102508093525181</v>
      </c>
      <c r="AD40" s="79">
        <f t="shared" si="28"/>
        <v>2.5784450095359186</v>
      </c>
      <c r="AE40" s="79">
        <f t="shared" si="29"/>
        <v>1.7452925242780533</v>
      </c>
      <c r="AF40" s="79">
        <f t="shared" si="30"/>
        <v>2.0189818085727795</v>
      </c>
      <c r="AG40" s="79">
        <f t="shared" si="31"/>
        <v>2.2196284723545325</v>
      </c>
      <c r="AH40" s="79">
        <f t="shared" si="32"/>
        <v>2.5071201864603072</v>
      </c>
      <c r="AI40" s="79">
        <f t="shared" si="33"/>
        <v>0</v>
      </c>
      <c r="AJ40" s="79">
        <f t="shared" si="34"/>
        <v>0</v>
      </c>
      <c r="AK40" s="79">
        <f t="shared" si="35"/>
        <v>0</v>
      </c>
      <c r="AL40" s="79">
        <f t="shared" si="36"/>
        <v>0</v>
      </c>
      <c r="AM40" s="79">
        <f t="shared" si="37"/>
        <v>0</v>
      </c>
      <c r="AN40" s="211">
        <f t="shared" si="25"/>
        <v>0</v>
      </c>
      <c r="AO40" s="216">
        <f t="shared" si="26"/>
        <v>13.179718810554109</v>
      </c>
    </row>
    <row r="41" spans="1:41" x14ac:dyDescent="0.3">
      <c r="A41" s="1" t="s">
        <v>68</v>
      </c>
      <c r="B41" t="s">
        <v>69</v>
      </c>
      <c r="C41" s="75">
        <f t="shared" si="1"/>
        <v>0</v>
      </c>
      <c r="D41" s="76">
        <f t="shared" si="2"/>
        <v>0</v>
      </c>
      <c r="E41" s="76">
        <f t="shared" si="3"/>
        <v>0</v>
      </c>
      <c r="F41" s="76">
        <f t="shared" si="4"/>
        <v>0</v>
      </c>
      <c r="G41" s="76">
        <f t="shared" si="5"/>
        <v>0</v>
      </c>
      <c r="H41" s="103">
        <f t="shared" si="6"/>
        <v>0</v>
      </c>
      <c r="I41" s="182">
        <v>0</v>
      </c>
      <c r="J41" s="182">
        <v>0</v>
      </c>
      <c r="K41" s="182">
        <v>0</v>
      </c>
      <c r="L41" s="223">
        <v>0</v>
      </c>
      <c r="M41" s="223">
        <v>0</v>
      </c>
      <c r="N41" s="223">
        <v>0</v>
      </c>
      <c r="O41" s="182"/>
      <c r="P41" s="182"/>
      <c r="Q41" s="182"/>
      <c r="R41" s="182"/>
      <c r="S41" s="182"/>
      <c r="T41" s="213"/>
      <c r="U41" s="215">
        <f t="shared" si="7"/>
        <v>0</v>
      </c>
      <c r="V41" s="24"/>
      <c r="W41" s="78">
        <f t="shared" si="8"/>
        <v>0</v>
      </c>
      <c r="X41" s="79">
        <f t="shared" si="9"/>
        <v>0</v>
      </c>
      <c r="Y41" s="79">
        <f t="shared" si="10"/>
        <v>0</v>
      </c>
      <c r="Z41" s="79">
        <f t="shared" si="11"/>
        <v>0</v>
      </c>
      <c r="AA41" s="79">
        <f t="shared" si="12"/>
        <v>0</v>
      </c>
      <c r="AB41" s="220">
        <f t="shared" si="13"/>
        <v>0</v>
      </c>
      <c r="AC41" s="105">
        <f t="shared" si="27"/>
        <v>0</v>
      </c>
      <c r="AD41" s="79">
        <f t="shared" si="28"/>
        <v>0</v>
      </c>
      <c r="AE41" s="79">
        <f t="shared" si="29"/>
        <v>0</v>
      </c>
      <c r="AF41" s="79">
        <f t="shared" si="30"/>
        <v>0</v>
      </c>
      <c r="AG41" s="79">
        <f t="shared" si="31"/>
        <v>0</v>
      </c>
      <c r="AH41" s="79">
        <f t="shared" si="32"/>
        <v>0</v>
      </c>
      <c r="AI41" s="79">
        <f t="shared" si="33"/>
        <v>0</v>
      </c>
      <c r="AJ41" s="79">
        <f t="shared" si="34"/>
        <v>0</v>
      </c>
      <c r="AK41" s="79">
        <f t="shared" si="35"/>
        <v>0</v>
      </c>
      <c r="AL41" s="79">
        <f t="shared" si="36"/>
        <v>0</v>
      </c>
      <c r="AM41" s="79">
        <f t="shared" si="37"/>
        <v>0</v>
      </c>
      <c r="AN41" s="211">
        <f t="shared" si="25"/>
        <v>0</v>
      </c>
      <c r="AO41" s="216">
        <f t="shared" si="26"/>
        <v>0</v>
      </c>
    </row>
    <row r="42" spans="1:41" x14ac:dyDescent="0.3">
      <c r="A42" s="1" t="s">
        <v>70</v>
      </c>
      <c r="B42" t="s">
        <v>71</v>
      </c>
      <c r="C42" s="75">
        <f t="shared" si="1"/>
        <v>612578.63142857142</v>
      </c>
      <c r="D42" s="76">
        <f t="shared" si="2"/>
        <v>631428.98666666669</v>
      </c>
      <c r="E42" s="76">
        <f t="shared" si="3"/>
        <v>83246.083333333328</v>
      </c>
      <c r="F42" s="76">
        <f t="shared" si="4"/>
        <v>0</v>
      </c>
      <c r="G42" s="76">
        <f t="shared" si="5"/>
        <v>0</v>
      </c>
      <c r="H42" s="103">
        <f t="shared" si="6"/>
        <v>-0.86816239816168084</v>
      </c>
      <c r="I42" s="182">
        <v>1234220.52</v>
      </c>
      <c r="J42" s="182">
        <v>567733.99</v>
      </c>
      <c r="K42" s="182">
        <v>92332.45</v>
      </c>
      <c r="L42" s="223">
        <v>130340.64</v>
      </c>
      <c r="M42" s="223">
        <v>59596.36</v>
      </c>
      <c r="N42" s="223">
        <v>59801.25</v>
      </c>
      <c r="O42" s="182"/>
      <c r="P42" s="182"/>
      <c r="Q42" s="182"/>
      <c r="R42" s="182"/>
      <c r="S42" s="182"/>
      <c r="T42" s="213"/>
      <c r="U42" s="215">
        <f t="shared" si="7"/>
        <v>2144025.21</v>
      </c>
      <c r="V42" s="24"/>
      <c r="W42" s="78">
        <f t="shared" si="8"/>
        <v>1.657457124237474</v>
      </c>
      <c r="X42" s="79">
        <f t="shared" si="9"/>
        <v>2.86344171647454</v>
      </c>
      <c r="Y42" s="79">
        <f t="shared" si="10"/>
        <v>0.39514232913146874</v>
      </c>
      <c r="Z42" s="79">
        <f t="shared" si="11"/>
        <v>0</v>
      </c>
      <c r="AA42" s="79">
        <f t="shared" si="12"/>
        <v>0</v>
      </c>
      <c r="AB42" s="220">
        <f t="shared" si="13"/>
        <v>-0.86200440998744454</v>
      </c>
      <c r="AC42" s="105">
        <f t="shared" si="27"/>
        <v>5.5495526978417269</v>
      </c>
      <c r="AD42" s="79">
        <f t="shared" si="28"/>
        <v>2.5780310144401053</v>
      </c>
      <c r="AE42" s="79">
        <f t="shared" si="29"/>
        <v>0.42175957647015833</v>
      </c>
      <c r="AF42" s="79">
        <f t="shared" si="30"/>
        <v>0.60425134210453113</v>
      </c>
      <c r="AG42" s="79">
        <f t="shared" si="31"/>
        <v>0.28386788857981177</v>
      </c>
      <c r="AH42" s="79">
        <f t="shared" si="32"/>
        <v>0.28977545294639268</v>
      </c>
      <c r="AI42" s="79">
        <f t="shared" si="33"/>
        <v>0</v>
      </c>
      <c r="AJ42" s="79">
        <f t="shared" si="34"/>
        <v>0</v>
      </c>
      <c r="AK42" s="79">
        <f t="shared" si="35"/>
        <v>0</v>
      </c>
      <c r="AL42" s="79">
        <f t="shared" si="36"/>
        <v>0</v>
      </c>
      <c r="AM42" s="79">
        <f t="shared" si="37"/>
        <v>0</v>
      </c>
      <c r="AN42" s="211">
        <f t="shared" si="25"/>
        <v>0</v>
      </c>
      <c r="AO42" s="216">
        <f t="shared" si="26"/>
        <v>9.727237972382726</v>
      </c>
    </row>
    <row r="43" spans="1:41" x14ac:dyDescent="0.3">
      <c r="A43" s="1" t="s">
        <v>72</v>
      </c>
      <c r="B43" t="s">
        <v>73</v>
      </c>
      <c r="C43" s="75">
        <f t="shared" si="1"/>
        <v>1391927.2342857143</v>
      </c>
      <c r="D43" s="76">
        <f t="shared" si="2"/>
        <v>1518287.29</v>
      </c>
      <c r="E43" s="76">
        <f t="shared" si="3"/>
        <v>105627.81666666665</v>
      </c>
      <c r="F43" s="76">
        <f t="shared" si="4"/>
        <v>0</v>
      </c>
      <c r="G43" s="76">
        <f t="shared" si="5"/>
        <v>0</v>
      </c>
      <c r="H43" s="103">
        <f t="shared" si="6"/>
        <v>-0.93042962464194334</v>
      </c>
      <c r="I43" s="182">
        <v>3299155.44</v>
      </c>
      <c r="J43" s="182">
        <v>1121321.3999999999</v>
      </c>
      <c r="K43" s="182">
        <v>134385.03</v>
      </c>
      <c r="L43" s="223">
        <v>221290.33</v>
      </c>
      <c r="M43" s="223">
        <v>47319.03</v>
      </c>
      <c r="N43" s="223">
        <v>48274.09</v>
      </c>
      <c r="O43" s="182"/>
      <c r="P43" s="182"/>
      <c r="Q43" s="182"/>
      <c r="R43" s="182"/>
      <c r="S43" s="182"/>
      <c r="T43" s="213"/>
      <c r="U43" s="215">
        <f t="shared" si="7"/>
        <v>4871745.32</v>
      </c>
      <c r="V43" s="24"/>
      <c r="W43" s="78">
        <f t="shared" si="8"/>
        <v>3.7661446098875739</v>
      </c>
      <c r="X43" s="79">
        <f t="shared" si="9"/>
        <v>6.8852194871980918</v>
      </c>
      <c r="Y43" s="79">
        <f t="shared" si="10"/>
        <v>0.50138120410555975</v>
      </c>
      <c r="Z43" s="79">
        <f t="shared" si="11"/>
        <v>0</v>
      </c>
      <c r="AA43" s="79">
        <f t="shared" si="12"/>
        <v>0</v>
      </c>
      <c r="AB43" s="220">
        <f t="shared" si="13"/>
        <v>-0.92718006956237298</v>
      </c>
      <c r="AC43" s="105">
        <f t="shared" si="27"/>
        <v>14.834332014388488</v>
      </c>
      <c r="AD43" s="79">
        <f t="shared" si="28"/>
        <v>5.0918236309145399</v>
      </c>
      <c r="AE43" s="79">
        <f t="shared" si="29"/>
        <v>0.61384890508948387</v>
      </c>
      <c r="AF43" s="79">
        <f t="shared" si="30"/>
        <v>1.0258886169137622</v>
      </c>
      <c r="AG43" s="79">
        <f t="shared" si="31"/>
        <v>0.22538881797050642</v>
      </c>
      <c r="AH43" s="79">
        <f t="shared" si="32"/>
        <v>0.23391896148199115</v>
      </c>
      <c r="AI43" s="79">
        <f t="shared" si="33"/>
        <v>0</v>
      </c>
      <c r="AJ43" s="79">
        <f t="shared" si="34"/>
        <v>0</v>
      </c>
      <c r="AK43" s="79">
        <f t="shared" si="35"/>
        <v>0</v>
      </c>
      <c r="AL43" s="79">
        <f t="shared" si="36"/>
        <v>0</v>
      </c>
      <c r="AM43" s="79">
        <f t="shared" si="37"/>
        <v>0</v>
      </c>
      <c r="AN43" s="211">
        <f t="shared" si="25"/>
        <v>0</v>
      </c>
      <c r="AO43" s="216">
        <f t="shared" si="26"/>
        <v>22.025200946758769</v>
      </c>
    </row>
    <row r="44" spans="1:41" x14ac:dyDescent="0.3">
      <c r="A44" s="1" t="s">
        <v>74</v>
      </c>
      <c r="B44" t="s">
        <v>75</v>
      </c>
      <c r="C44" s="75">
        <f t="shared" si="1"/>
        <v>20315120.02</v>
      </c>
      <c r="D44" s="76">
        <f t="shared" si="2"/>
        <v>11723109.32</v>
      </c>
      <c r="E44" s="76">
        <f t="shared" si="3"/>
        <v>11977864.036666667</v>
      </c>
      <c r="F44" s="76">
        <f t="shared" si="4"/>
        <v>0</v>
      </c>
      <c r="G44" s="76">
        <f t="shared" si="5"/>
        <v>0</v>
      </c>
      <c r="H44" s="103">
        <f t="shared" si="6"/>
        <v>2.1730985331003191E-2</v>
      </c>
      <c r="I44" s="182">
        <v>10791478.800000001</v>
      </c>
      <c r="J44" s="182">
        <v>12445305.779999999</v>
      </c>
      <c r="K44" s="182">
        <v>11932543.380000001</v>
      </c>
      <c r="L44" s="223">
        <v>12388521.51</v>
      </c>
      <c r="M44" s="223">
        <v>12263018.41</v>
      </c>
      <c r="N44" s="223">
        <v>11282052.189999999</v>
      </c>
      <c r="O44" s="182"/>
      <c r="P44" s="182"/>
      <c r="Q44" s="182"/>
      <c r="R44" s="182"/>
      <c r="S44" s="182"/>
      <c r="T44" s="213"/>
      <c r="U44" s="215">
        <f t="shared" si="7"/>
        <v>71102920.069999993</v>
      </c>
      <c r="V44" s="24"/>
      <c r="W44" s="78">
        <f t="shared" si="8"/>
        <v>54.966723746736719</v>
      </c>
      <c r="X44" s="79">
        <f t="shared" si="9"/>
        <v>53.162653255575613</v>
      </c>
      <c r="Y44" s="79">
        <f t="shared" si="10"/>
        <v>56.855060369829488</v>
      </c>
      <c r="Z44" s="79">
        <f t="shared" si="11"/>
        <v>0</v>
      </c>
      <c r="AA44" s="79">
        <f t="shared" si="12"/>
        <v>0</v>
      </c>
      <c r="AB44" s="220">
        <f t="shared" si="13"/>
        <v>6.9454906558235441E-2</v>
      </c>
      <c r="AC44" s="105">
        <f t="shared" si="27"/>
        <v>48.522836330935256</v>
      </c>
      <c r="AD44" s="79">
        <f t="shared" si="28"/>
        <v>56.513058668604117</v>
      </c>
      <c r="AE44" s="79">
        <f t="shared" si="29"/>
        <v>54.505912516786807</v>
      </c>
      <c r="AF44" s="79">
        <f t="shared" si="30"/>
        <v>57.432438179744651</v>
      </c>
      <c r="AG44" s="79">
        <f t="shared" si="31"/>
        <v>58.410902002438746</v>
      </c>
      <c r="AH44" s="79">
        <f t="shared" si="32"/>
        <v>54.668786748138061</v>
      </c>
      <c r="AI44" s="79">
        <f t="shared" si="33"/>
        <v>0</v>
      </c>
      <c r="AJ44" s="79">
        <f t="shared" si="34"/>
        <v>0</v>
      </c>
      <c r="AK44" s="79">
        <f t="shared" si="35"/>
        <v>0</v>
      </c>
      <c r="AL44" s="79">
        <f t="shared" si="36"/>
        <v>0</v>
      </c>
      <c r="AM44" s="79">
        <f t="shared" si="37"/>
        <v>0</v>
      </c>
      <c r="AN44" s="211">
        <f t="shared" si="25"/>
        <v>0</v>
      </c>
      <c r="AO44" s="216">
        <f t="shared" si="26"/>
        <v>330.05393444664765</v>
      </c>
    </row>
    <row r="45" spans="1:41" x14ac:dyDescent="0.3">
      <c r="A45" s="1" t="s">
        <v>76</v>
      </c>
      <c r="B45" t="s">
        <v>77</v>
      </c>
      <c r="C45" s="75">
        <f t="shared" si="1"/>
        <v>8614272.6742857136</v>
      </c>
      <c r="D45" s="76">
        <f t="shared" si="2"/>
        <v>4958884.2266666666</v>
      </c>
      <c r="E45" s="76">
        <f t="shared" si="3"/>
        <v>5091100.5599999996</v>
      </c>
      <c r="F45" s="76">
        <f t="shared" si="4"/>
        <v>0</v>
      </c>
      <c r="G45" s="76">
        <f t="shared" si="5"/>
        <v>0</v>
      </c>
      <c r="H45" s="103">
        <f t="shared" si="6"/>
        <v>2.6662516665005524E-2</v>
      </c>
      <c r="I45" s="182">
        <v>4650744.5599999996</v>
      </c>
      <c r="J45" s="182">
        <v>5109942.51</v>
      </c>
      <c r="K45" s="182">
        <v>5115965.6100000003</v>
      </c>
      <c r="L45" s="223">
        <v>5493874.0999999996</v>
      </c>
      <c r="M45" s="223">
        <v>5012150.13</v>
      </c>
      <c r="N45" s="223">
        <v>4767277.45</v>
      </c>
      <c r="O45" s="182"/>
      <c r="P45" s="182"/>
      <c r="Q45" s="182"/>
      <c r="R45" s="182"/>
      <c r="S45" s="182"/>
      <c r="T45" s="213"/>
      <c r="U45" s="215">
        <f t="shared" si="7"/>
        <v>30149954.359999999</v>
      </c>
      <c r="V45" s="24"/>
      <c r="W45" s="78">
        <f t="shared" si="8"/>
        <v>23.307681465842791</v>
      </c>
      <c r="X45" s="79">
        <f t="shared" si="9"/>
        <v>22.487843069676604</v>
      </c>
      <c r="Y45" s="79">
        <f t="shared" si="10"/>
        <v>24.165813604294794</v>
      </c>
      <c r="Z45" s="79">
        <f t="shared" si="11"/>
        <v>0</v>
      </c>
      <c r="AA45" s="79">
        <f t="shared" si="12"/>
        <v>0</v>
      </c>
      <c r="AB45" s="220">
        <f t="shared" si="13"/>
        <v>7.4616784251790885E-2</v>
      </c>
      <c r="AC45" s="105">
        <f t="shared" si="27"/>
        <v>20.91162122302158</v>
      </c>
      <c r="AD45" s="79">
        <f t="shared" si="28"/>
        <v>23.203807601489419</v>
      </c>
      <c r="AE45" s="79">
        <f t="shared" si="29"/>
        <v>23.368896730342314</v>
      </c>
      <c r="AF45" s="79">
        <f t="shared" si="30"/>
        <v>25.469268819597044</v>
      </c>
      <c r="AG45" s="79">
        <f t="shared" si="31"/>
        <v>23.873747904203025</v>
      </c>
      <c r="AH45" s="79">
        <f t="shared" si="32"/>
        <v>23.100520179676408</v>
      </c>
      <c r="AI45" s="79">
        <f t="shared" si="33"/>
        <v>0</v>
      </c>
      <c r="AJ45" s="79">
        <f t="shared" si="34"/>
        <v>0</v>
      </c>
      <c r="AK45" s="79">
        <f t="shared" si="35"/>
        <v>0</v>
      </c>
      <c r="AL45" s="79">
        <f t="shared" si="36"/>
        <v>0</v>
      </c>
      <c r="AM45" s="79">
        <f t="shared" si="37"/>
        <v>0</v>
      </c>
      <c r="AN45" s="211">
        <f t="shared" si="25"/>
        <v>0</v>
      </c>
      <c r="AO45" s="216">
        <f t="shared" si="26"/>
        <v>139.9278624583298</v>
      </c>
    </row>
    <row r="46" spans="1:41" x14ac:dyDescent="0.3">
      <c r="A46" s="1" t="s">
        <v>78</v>
      </c>
      <c r="B46" t="s">
        <v>79</v>
      </c>
      <c r="C46" s="75">
        <f t="shared" si="1"/>
        <v>39308.66857142857</v>
      </c>
      <c r="D46" s="76">
        <f t="shared" si="2"/>
        <v>25126.86</v>
      </c>
      <c r="E46" s="76">
        <f t="shared" si="3"/>
        <v>20733.253333333334</v>
      </c>
      <c r="F46" s="76">
        <f t="shared" si="4"/>
        <v>0</v>
      </c>
      <c r="G46" s="76">
        <f t="shared" si="5"/>
        <v>0</v>
      </c>
      <c r="H46" s="103">
        <f t="shared" si="6"/>
        <v>-0.17485697244568826</v>
      </c>
      <c r="I46" s="182">
        <v>28921.759999999998</v>
      </c>
      <c r="J46" s="182">
        <v>26376.16</v>
      </c>
      <c r="K46" s="182">
        <v>20082.66</v>
      </c>
      <c r="L46" s="223">
        <v>29474.34</v>
      </c>
      <c r="M46" s="223">
        <v>14734.95</v>
      </c>
      <c r="N46" s="223">
        <v>17990.47</v>
      </c>
      <c r="O46" s="182"/>
      <c r="P46" s="182"/>
      <c r="Q46" s="182"/>
      <c r="R46" s="182"/>
      <c r="S46" s="182"/>
      <c r="T46" s="213"/>
      <c r="U46" s="215">
        <f t="shared" si="7"/>
        <v>137580.34</v>
      </c>
      <c r="V46" s="24"/>
      <c r="W46" s="78">
        <f t="shared" si="8"/>
        <v>0.10635766483735233</v>
      </c>
      <c r="X46" s="79">
        <f t="shared" si="9"/>
        <v>0.11394677888932223</v>
      </c>
      <c r="Y46" s="79">
        <f t="shared" si="10"/>
        <v>9.8414071684326948E-2</v>
      </c>
      <c r="Z46" s="79">
        <f t="shared" si="11"/>
        <v>0</v>
      </c>
      <c r="AA46" s="79">
        <f t="shared" si="12"/>
        <v>0</v>
      </c>
      <c r="AB46" s="220">
        <f t="shared" si="13"/>
        <v>-0.13631545671056106</v>
      </c>
      <c r="AC46" s="105">
        <f t="shared" si="27"/>
        <v>0.13004388489208632</v>
      </c>
      <c r="AD46" s="79">
        <f t="shared" si="28"/>
        <v>0.11977186449913722</v>
      </c>
      <c r="AE46" s="79">
        <f t="shared" si="29"/>
        <v>9.1734316331844215E-2</v>
      </c>
      <c r="AF46" s="79">
        <f t="shared" si="30"/>
        <v>0.13664126171733748</v>
      </c>
      <c r="AG46" s="79">
        <f t="shared" si="31"/>
        <v>7.0185144609991243E-2</v>
      </c>
      <c r="AH46" s="79">
        <f t="shared" si="32"/>
        <v>8.7175378323504762E-2</v>
      </c>
      <c r="AI46" s="79">
        <f t="shared" si="33"/>
        <v>0</v>
      </c>
      <c r="AJ46" s="79">
        <f t="shared" si="34"/>
        <v>0</v>
      </c>
      <c r="AK46" s="79">
        <f t="shared" si="35"/>
        <v>0</v>
      </c>
      <c r="AL46" s="79">
        <f t="shared" si="36"/>
        <v>0</v>
      </c>
      <c r="AM46" s="79">
        <f t="shared" si="37"/>
        <v>0</v>
      </c>
      <c r="AN46" s="211">
        <f t="shared" si="25"/>
        <v>0</v>
      </c>
      <c r="AO46" s="216">
        <f t="shared" si="26"/>
        <v>0.63555185037390116</v>
      </c>
    </row>
    <row r="47" spans="1:41" x14ac:dyDescent="0.3">
      <c r="A47" s="1" t="s">
        <v>80</v>
      </c>
      <c r="B47" t="s">
        <v>81</v>
      </c>
      <c r="C47" s="75">
        <f t="shared" si="1"/>
        <v>2182.48</v>
      </c>
      <c r="D47" s="76">
        <f t="shared" si="2"/>
        <v>1473.5033333333333</v>
      </c>
      <c r="E47" s="76">
        <f t="shared" si="3"/>
        <v>1072.7233333333334</v>
      </c>
      <c r="F47" s="76">
        <f t="shared" si="4"/>
        <v>0</v>
      </c>
      <c r="G47" s="76">
        <f t="shared" si="5"/>
        <v>0</v>
      </c>
      <c r="H47" s="103">
        <f t="shared" si="6"/>
        <v>-0.27199124082967802</v>
      </c>
      <c r="I47" s="182">
        <v>1442.48</v>
      </c>
      <c r="J47" s="182">
        <v>2179.62</v>
      </c>
      <c r="K47" s="182">
        <v>798.41</v>
      </c>
      <c r="L47" s="223">
        <v>1393.97</v>
      </c>
      <c r="M47" s="223">
        <v>1320.03</v>
      </c>
      <c r="N47" s="223">
        <v>504.17</v>
      </c>
      <c r="O47" s="182"/>
      <c r="P47" s="182"/>
      <c r="Q47" s="182"/>
      <c r="R47" s="182"/>
      <c r="S47" s="182"/>
      <c r="T47" s="213"/>
      <c r="U47" s="215">
        <f t="shared" si="7"/>
        <v>7638.68</v>
      </c>
      <c r="V47" s="24"/>
      <c r="W47" s="78">
        <f t="shared" si="8"/>
        <v>5.9051472560671574E-3</v>
      </c>
      <c r="X47" s="79">
        <f t="shared" si="9"/>
        <v>6.6821305374413116E-3</v>
      </c>
      <c r="Y47" s="79">
        <f t="shared" si="10"/>
        <v>5.0918719472928912E-3</v>
      </c>
      <c r="Z47" s="79">
        <f t="shared" si="11"/>
        <v>0</v>
      </c>
      <c r="AA47" s="79">
        <f t="shared" si="12"/>
        <v>0</v>
      </c>
      <c r="AB47" s="220">
        <f t="shared" si="13"/>
        <v>-0.23798675904906136</v>
      </c>
      <c r="AC47" s="105">
        <f t="shared" si="27"/>
        <v>6.4859712230215831E-3</v>
      </c>
      <c r="AD47" s="79">
        <f t="shared" si="28"/>
        <v>9.8974661701934433E-3</v>
      </c>
      <c r="AE47" s="79">
        <f t="shared" si="29"/>
        <v>3.6470066964489635E-3</v>
      </c>
      <c r="AF47" s="79">
        <f t="shared" si="30"/>
        <v>6.46236080591175E-3</v>
      </c>
      <c r="AG47" s="79">
        <f t="shared" si="31"/>
        <v>6.2875338185420871E-3</v>
      </c>
      <c r="AH47" s="79">
        <f t="shared" si="32"/>
        <v>2.4430273633407797E-3</v>
      </c>
      <c r="AI47" s="79">
        <f t="shared" si="33"/>
        <v>0</v>
      </c>
      <c r="AJ47" s="79">
        <f t="shared" si="34"/>
        <v>0</v>
      </c>
      <c r="AK47" s="79">
        <f t="shared" si="35"/>
        <v>0</v>
      </c>
      <c r="AL47" s="79">
        <f t="shared" si="36"/>
        <v>0</v>
      </c>
      <c r="AM47" s="79">
        <f t="shared" si="37"/>
        <v>0</v>
      </c>
      <c r="AN47" s="211">
        <f t="shared" si="25"/>
        <v>0</v>
      </c>
      <c r="AO47" s="216">
        <f t="shared" si="26"/>
        <v>3.5223366077458608E-2</v>
      </c>
    </row>
    <row r="48" spans="1:41" x14ac:dyDescent="0.3">
      <c r="A48" s="1" t="s">
        <v>82</v>
      </c>
      <c r="B48" t="s">
        <v>83</v>
      </c>
      <c r="C48" s="75">
        <f t="shared" si="1"/>
        <v>1567669.017142857</v>
      </c>
      <c r="D48" s="76">
        <f t="shared" si="2"/>
        <v>889857.25666666671</v>
      </c>
      <c r="E48" s="76">
        <f t="shared" si="3"/>
        <v>939089.93</v>
      </c>
      <c r="F48" s="76">
        <f t="shared" si="4"/>
        <v>0</v>
      </c>
      <c r="G48" s="76">
        <f t="shared" si="5"/>
        <v>0</v>
      </c>
      <c r="H48" s="103">
        <f t="shared" si="6"/>
        <v>5.5326484067517695E-2</v>
      </c>
      <c r="I48" s="182">
        <v>724494.14</v>
      </c>
      <c r="J48" s="182">
        <v>720073.21</v>
      </c>
      <c r="K48" s="182">
        <v>1225004.42</v>
      </c>
      <c r="L48" s="223">
        <v>865017.29</v>
      </c>
      <c r="M48" s="223">
        <v>669702.28</v>
      </c>
      <c r="N48" s="223">
        <v>1282550.22</v>
      </c>
      <c r="O48" s="182"/>
      <c r="P48" s="182"/>
      <c r="Q48" s="182"/>
      <c r="R48" s="182"/>
      <c r="S48" s="182"/>
      <c r="T48" s="213"/>
      <c r="U48" s="215">
        <f t="shared" si="7"/>
        <v>5486841.5599999996</v>
      </c>
      <c r="V48" s="24"/>
      <c r="W48" s="78">
        <f t="shared" si="8"/>
        <v>4.2416500471952272</v>
      </c>
      <c r="X48" s="79">
        <f t="shared" si="9"/>
        <v>4.0353776026314279</v>
      </c>
      <c r="Y48" s="79">
        <f t="shared" si="10"/>
        <v>4.4575572488888824</v>
      </c>
      <c r="Z48" s="79">
        <f t="shared" si="11"/>
        <v>0</v>
      </c>
      <c r="AA48" s="79">
        <f t="shared" si="12"/>
        <v>0</v>
      </c>
      <c r="AB48" s="220">
        <f t="shared" si="13"/>
        <v>0.10461961378339305</v>
      </c>
      <c r="AC48" s="105">
        <f t="shared" si="27"/>
        <v>3.2576175359712232</v>
      </c>
      <c r="AD48" s="79">
        <f t="shared" si="28"/>
        <v>3.2697902551993461</v>
      </c>
      <c r="AE48" s="79">
        <f t="shared" si="29"/>
        <v>5.5956204492924417</v>
      </c>
      <c r="AF48" s="79">
        <f t="shared" si="30"/>
        <v>4.010167960093832</v>
      </c>
      <c r="AG48" s="79">
        <f t="shared" si="31"/>
        <v>3.1899091186221087</v>
      </c>
      <c r="AH48" s="79">
        <f t="shared" si="32"/>
        <v>6.2147793052318399</v>
      </c>
      <c r="AI48" s="79">
        <f t="shared" si="33"/>
        <v>0</v>
      </c>
      <c r="AJ48" s="79">
        <f t="shared" si="34"/>
        <v>0</v>
      </c>
      <c r="AK48" s="79">
        <f t="shared" si="35"/>
        <v>0</v>
      </c>
      <c r="AL48" s="79">
        <f t="shared" si="36"/>
        <v>0</v>
      </c>
      <c r="AM48" s="79">
        <f t="shared" si="37"/>
        <v>0</v>
      </c>
      <c r="AN48" s="211">
        <f t="shared" si="25"/>
        <v>0</v>
      </c>
      <c r="AO48" s="216">
        <f t="shared" si="26"/>
        <v>25.53788462441079</v>
      </c>
    </row>
    <row r="49" spans="1:41" x14ac:dyDescent="0.3">
      <c r="A49" s="1" t="s">
        <v>84</v>
      </c>
      <c r="B49" t="s">
        <v>85</v>
      </c>
      <c r="C49" s="75">
        <f t="shared" si="1"/>
        <v>471304.45428571431</v>
      </c>
      <c r="D49" s="76">
        <f t="shared" si="2"/>
        <v>302530.33333333331</v>
      </c>
      <c r="E49" s="76">
        <f t="shared" si="3"/>
        <v>247324.86333333331</v>
      </c>
      <c r="F49" s="76">
        <f t="shared" si="4"/>
        <v>0</v>
      </c>
      <c r="G49" s="76">
        <f t="shared" si="5"/>
        <v>0</v>
      </c>
      <c r="H49" s="103">
        <f t="shared" si="6"/>
        <v>-0.18247912330554183</v>
      </c>
      <c r="I49" s="182">
        <v>369827.9</v>
      </c>
      <c r="J49" s="182">
        <v>305830.76</v>
      </c>
      <c r="K49" s="182">
        <v>231932.34</v>
      </c>
      <c r="L49" s="223">
        <v>230116.81</v>
      </c>
      <c r="M49" s="223">
        <v>332689.55</v>
      </c>
      <c r="N49" s="223">
        <v>179168.23</v>
      </c>
      <c r="O49" s="182"/>
      <c r="P49" s="182"/>
      <c r="Q49" s="182"/>
      <c r="R49" s="182"/>
      <c r="S49" s="182"/>
      <c r="T49" s="213"/>
      <c r="U49" s="215">
        <f t="shared" si="7"/>
        <v>1649565.59</v>
      </c>
      <c r="V49" s="24"/>
      <c r="W49" s="78">
        <f t="shared" si="8"/>
        <v>1.2752108633286512</v>
      </c>
      <c r="X49" s="79">
        <f t="shared" si="9"/>
        <v>1.3719325454770823</v>
      </c>
      <c r="Y49" s="79">
        <f t="shared" si="10"/>
        <v>1.1739714186712149</v>
      </c>
      <c r="Z49" s="79">
        <f t="shared" si="11"/>
        <v>0</v>
      </c>
      <c r="AA49" s="79">
        <f t="shared" si="12"/>
        <v>0</v>
      </c>
      <c r="AB49" s="220">
        <f t="shared" si="13"/>
        <v>-0.14429362978412869</v>
      </c>
      <c r="AC49" s="105">
        <f t="shared" si="27"/>
        <v>1.6628952338129497</v>
      </c>
      <c r="AD49" s="79">
        <f t="shared" si="28"/>
        <v>1.3887510671147034</v>
      </c>
      <c r="AE49" s="79">
        <f t="shared" si="29"/>
        <v>1.0594291117384274</v>
      </c>
      <c r="AF49" s="79">
        <f t="shared" si="30"/>
        <v>1.0668076455916851</v>
      </c>
      <c r="AG49" s="79">
        <f t="shared" si="31"/>
        <v>1.584658527988416</v>
      </c>
      <c r="AH49" s="79">
        <f t="shared" si="32"/>
        <v>0.86818511321842706</v>
      </c>
      <c r="AI49" s="79">
        <f t="shared" si="33"/>
        <v>0</v>
      </c>
      <c r="AJ49" s="79">
        <f t="shared" si="34"/>
        <v>0</v>
      </c>
      <c r="AK49" s="79">
        <f t="shared" si="35"/>
        <v>0</v>
      </c>
      <c r="AL49" s="79">
        <f t="shared" si="36"/>
        <v>0</v>
      </c>
      <c r="AM49" s="79">
        <f t="shared" si="37"/>
        <v>0</v>
      </c>
      <c r="AN49" s="211">
        <f t="shared" si="25"/>
        <v>0</v>
      </c>
      <c r="AO49" s="216">
        <f t="shared" si="26"/>
        <v>7.6307266994646081</v>
      </c>
    </row>
    <row r="50" spans="1:41" x14ac:dyDescent="0.3">
      <c r="A50" s="1" t="s">
        <v>86</v>
      </c>
      <c r="B50" t="s">
        <v>87</v>
      </c>
      <c r="C50" s="75">
        <f t="shared" si="1"/>
        <v>929206.66</v>
      </c>
      <c r="D50" s="76">
        <f t="shared" si="2"/>
        <v>546336.66333333333</v>
      </c>
      <c r="E50" s="76">
        <f t="shared" si="3"/>
        <v>537737.77333333332</v>
      </c>
      <c r="F50" s="76">
        <f t="shared" si="4"/>
        <v>0</v>
      </c>
      <c r="G50" s="76">
        <f t="shared" si="5"/>
        <v>0</v>
      </c>
      <c r="H50" s="103">
        <f>IFERROR((E50-D50)/D50,0)</f>
        <v>-1.5739178014406149E-2</v>
      </c>
      <c r="I50" s="182">
        <v>528381.84</v>
      </c>
      <c r="J50" s="182">
        <v>573966.9</v>
      </c>
      <c r="K50" s="182">
        <v>536661.25</v>
      </c>
      <c r="L50" s="223">
        <v>587959.06000000006</v>
      </c>
      <c r="M50" s="223">
        <v>561211.28</v>
      </c>
      <c r="N50" s="223">
        <v>464042.98</v>
      </c>
      <c r="O50" s="182"/>
      <c r="P50" s="182"/>
      <c r="Q50" s="182"/>
      <c r="R50" s="182"/>
      <c r="S50" s="182"/>
      <c r="T50" s="213"/>
      <c r="U50" s="215">
        <f t="shared" si="7"/>
        <v>3252223.31</v>
      </c>
      <c r="V50" s="24"/>
      <c r="W50" s="78">
        <f t="shared" si="8"/>
        <v>2.5141591944110955</v>
      </c>
      <c r="X50" s="79">
        <f t="shared" si="9"/>
        <v>2.4775599886326187</v>
      </c>
      <c r="Y50" s="79">
        <f t="shared" si="10"/>
        <v>2.5524679085030404</v>
      </c>
      <c r="Z50" s="79">
        <f t="shared" si="11"/>
        <v>0</v>
      </c>
      <c r="AA50" s="79">
        <f t="shared" si="12"/>
        <v>0</v>
      </c>
      <c r="AB50" s="220">
        <f>IFERROR((Y50-X50)/X50,0)</f>
        <v>3.0234553437296922E-2</v>
      </c>
      <c r="AC50" s="105">
        <f t="shared" si="27"/>
        <v>2.3758176258992805</v>
      </c>
      <c r="AD50" s="79">
        <f t="shared" si="28"/>
        <v>2.6063341204250294</v>
      </c>
      <c r="AE50" s="79">
        <f t="shared" si="29"/>
        <v>2.4513810855007718</v>
      </c>
      <c r="AF50" s="79">
        <f t="shared" si="30"/>
        <v>2.7257427238927061</v>
      </c>
      <c r="AG50" s="79">
        <f t="shared" si="31"/>
        <v>2.6731475060016008</v>
      </c>
      <c r="AH50" s="79">
        <f t="shared" si="32"/>
        <v>2.2485861870127102</v>
      </c>
      <c r="AI50" s="79">
        <f t="shared" si="33"/>
        <v>0</v>
      </c>
      <c r="AJ50" s="79">
        <f t="shared" si="34"/>
        <v>0</v>
      </c>
      <c r="AK50" s="79">
        <f t="shared" si="35"/>
        <v>0</v>
      </c>
      <c r="AL50" s="79">
        <f t="shared" si="36"/>
        <v>0</v>
      </c>
      <c r="AM50" s="79">
        <f t="shared" si="37"/>
        <v>0</v>
      </c>
      <c r="AN50" s="211">
        <f t="shared" si="25"/>
        <v>0</v>
      </c>
      <c r="AO50" s="216">
        <f t="shared" si="26"/>
        <v>15.0810092487321</v>
      </c>
    </row>
    <row r="51" spans="1:41" ht="9.75" customHeight="1" x14ac:dyDescent="0.3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1"/>
      <c r="U51" s="85"/>
      <c r="V51" s="24"/>
      <c r="W51" s="78"/>
      <c r="X51" s="79"/>
      <c r="Y51" s="79"/>
      <c r="Z51" s="79"/>
      <c r="AA51" s="79"/>
      <c r="AB51" s="79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1"/>
      <c r="AO51" s="85"/>
    </row>
    <row r="52" spans="1:41" x14ac:dyDescent="0.3">
      <c r="B52" s="13" t="s">
        <v>88</v>
      </c>
      <c r="C52" s="106">
        <f>AVERAGE(I52:U52)</f>
        <v>73583082.287692308</v>
      </c>
      <c r="D52" s="101">
        <f>IF(I52=" "," ",IFERROR(AVERAGE($I52:$K52),0))</f>
        <v>80179772.070000008</v>
      </c>
      <c r="E52" s="101">
        <f>IF(L52=" "," ",IFERROR(AVERAGE($L52:$N52),0))</f>
        <v>79250239.553333342</v>
      </c>
      <c r="F52" s="101">
        <f>IF(O52=" "," ",IFERROR(AVERAGE($O52:$Q52),0))</f>
        <v>0</v>
      </c>
      <c r="G52" s="101">
        <f>IF(R52&lt;D206," ",IFERROR(AVERAGE($R52:$T52),0))</f>
        <v>0</v>
      </c>
      <c r="H52" s="107">
        <f>IFERROR((E52-D52)/D52,0)</f>
        <v>-1.1593105002283471E-2</v>
      </c>
      <c r="I52" s="101">
        <f>SUM(I17:I50)</f>
        <v>83482868.690000027</v>
      </c>
      <c r="J52" s="101">
        <f t="shared" ref="J52:U52" si="38">SUM(J17:J50)</f>
        <v>80734981.359999999</v>
      </c>
      <c r="K52" s="101">
        <f t="shared" si="38"/>
        <v>76321466.160000011</v>
      </c>
      <c r="L52" s="101">
        <f>SUM(L17:L50)</f>
        <v>81153358.230000004</v>
      </c>
      <c r="M52" s="101">
        <f t="shared" si="38"/>
        <v>72825560.229999989</v>
      </c>
      <c r="N52" s="101">
        <f t="shared" si="38"/>
        <v>83771800.200000033</v>
      </c>
      <c r="O52" s="101">
        <f t="shared" si="38"/>
        <v>0</v>
      </c>
      <c r="P52" s="101">
        <f t="shared" si="38"/>
        <v>0</v>
      </c>
      <c r="Q52" s="101">
        <f t="shared" si="38"/>
        <v>0</v>
      </c>
      <c r="R52" s="101">
        <f t="shared" si="38"/>
        <v>0</v>
      </c>
      <c r="S52" s="101">
        <f t="shared" si="38"/>
        <v>0</v>
      </c>
      <c r="T52" s="205">
        <f t="shared" ref="T52" si="39">SUM(T17:T50)</f>
        <v>0</v>
      </c>
      <c r="U52" s="108">
        <f t="shared" si="38"/>
        <v>478290034.86999995</v>
      </c>
      <c r="V52" s="24"/>
      <c r="W52" s="109">
        <f>AVERAGE(I52:T52)/W$14</f>
        <v>184.87311204402107</v>
      </c>
      <c r="X52" s="110">
        <f t="shared" si="9"/>
        <v>363.6039982495443</v>
      </c>
      <c r="Y52" s="110">
        <f t="shared" si="10"/>
        <v>376.17534648374033</v>
      </c>
      <c r="Z52" s="110">
        <f t="shared" si="11"/>
        <v>0</v>
      </c>
      <c r="AA52" s="110">
        <f>IFERROR(AVERAGE($R52:$T52)/AA$14,0)</f>
        <v>0</v>
      </c>
      <c r="AB52" s="221">
        <f>IFERROR((Y52-X52)/X52,0)</f>
        <v>3.4574284921829179E-2</v>
      </c>
      <c r="AC52" s="110">
        <f t="shared" ref="AC52:AO52" si="40">SUM(AC17:AC51)</f>
        <v>375.37261101618708</v>
      </c>
      <c r="AD52" s="110">
        <f t="shared" si="40"/>
        <v>366.61057742257742</v>
      </c>
      <c r="AE52" s="110">
        <f t="shared" si="40"/>
        <v>348.6240129361143</v>
      </c>
      <c r="AF52" s="110">
        <f t="shared" si="40"/>
        <v>376.22207184779285</v>
      </c>
      <c r="AG52" s="110">
        <f t="shared" si="40"/>
        <v>346.88088361658356</v>
      </c>
      <c r="AH52" s="110">
        <f t="shared" si="40"/>
        <v>405.92815947977203</v>
      </c>
      <c r="AI52" s="110">
        <f t="shared" si="40"/>
        <v>0</v>
      </c>
      <c r="AJ52" s="110">
        <f t="shared" si="40"/>
        <v>0</v>
      </c>
      <c r="AK52" s="110">
        <f t="shared" si="40"/>
        <v>0</v>
      </c>
      <c r="AL52" s="110">
        <f t="shared" si="40"/>
        <v>0</v>
      </c>
      <c r="AM52" s="110">
        <f t="shared" si="40"/>
        <v>0</v>
      </c>
      <c r="AN52" s="111">
        <f t="shared" ref="AN52" si="41">SUM(AN17:AN51)</f>
        <v>0</v>
      </c>
      <c r="AO52" s="112">
        <f t="shared" si="40"/>
        <v>2219.6383163190262</v>
      </c>
    </row>
    <row r="53" spans="1:41" ht="9" customHeight="1" x14ac:dyDescent="0.3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1"/>
      <c r="U53" s="85"/>
      <c r="V53" s="24"/>
      <c r="W53" s="78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1"/>
      <c r="AO53" s="85"/>
    </row>
    <row r="54" spans="1:41" x14ac:dyDescent="0.3">
      <c r="A54" s="1" t="s">
        <v>89</v>
      </c>
      <c r="B54" t="s">
        <v>90</v>
      </c>
      <c r="C54" s="75">
        <f t="shared" ref="C54:C85" si="42">AVERAGE(I54:U54)</f>
        <v>2685937.4914285713</v>
      </c>
      <c r="D54" s="76">
        <f t="shared" ref="D54:D85" si="43">IF(I54=" "," ",IFERROR(AVERAGE($I54:$K54),0))</f>
        <v>1510983.4266666668</v>
      </c>
      <c r="E54" s="76">
        <f t="shared" ref="E54:E85" si="44">IF(L54=" "," ",IFERROR(AVERAGE($L54:$N54),0))</f>
        <v>1622610.3133333332</v>
      </c>
      <c r="F54" s="76">
        <f t="shared" ref="F54:F85" si="45">IF(O54=" "," ",IFERROR(AVERAGE($O54:$Q54),0))</f>
        <v>0</v>
      </c>
      <c r="G54" s="76">
        <f>IF(R54&lt;D208," ",IFERROR(AVERAGE($R54:$T54),0))</f>
        <v>0</v>
      </c>
      <c r="H54" s="103">
        <f>IFERROR((E54-D54)/D54,0)</f>
        <v>7.3876976210733872E-2</v>
      </c>
      <c r="I54" s="182">
        <v>1553666.35</v>
      </c>
      <c r="J54" s="182">
        <v>1249318.52</v>
      </c>
      <c r="K54" s="182">
        <v>1729965.41</v>
      </c>
      <c r="L54" s="182">
        <v>1682700.39</v>
      </c>
      <c r="M54" s="182">
        <v>1612264.01</v>
      </c>
      <c r="N54" s="182">
        <v>1572866.54</v>
      </c>
      <c r="O54" s="182"/>
      <c r="P54" s="182"/>
      <c r="Q54" s="182"/>
      <c r="R54" s="182"/>
      <c r="S54" s="182"/>
      <c r="T54" s="213"/>
      <c r="U54" s="215">
        <f>SUM(I54:T54)</f>
        <v>9400781.2199999988</v>
      </c>
      <c r="V54" s="24"/>
      <c r="W54" s="78">
        <f>AVERAGE(I54:T54)/W$14</f>
        <v>7.2673547558178448</v>
      </c>
      <c r="X54" s="79">
        <f t="shared" si="9"/>
        <v>6.8520974934320122</v>
      </c>
      <c r="Y54" s="79">
        <f t="shared" si="10"/>
        <v>7.7020082244102648</v>
      </c>
      <c r="Z54" s="79">
        <f t="shared" si="11"/>
        <v>0</v>
      </c>
      <c r="AA54" s="79">
        <f>IFERROR(AVERAGE($R54:$T54)/AA$14,0)</f>
        <v>0</v>
      </c>
      <c r="AB54" s="220">
        <f>IFERROR((Y54-X54)/X54,0)</f>
        <v>0.12403657884216085</v>
      </c>
      <c r="AC54" s="105">
        <f t="shared" ref="AC54:AN54" si="46">IFERROR(I54/I$14,0)</f>
        <v>6.9859098471223025</v>
      </c>
      <c r="AD54" s="79">
        <f t="shared" si="46"/>
        <v>5.6730474979565892</v>
      </c>
      <c r="AE54" s="79">
        <f t="shared" si="46"/>
        <v>7.9021999159518002</v>
      </c>
      <c r="AF54" s="79">
        <f t="shared" si="46"/>
        <v>7.8008974715585095</v>
      </c>
      <c r="AG54" s="79">
        <f t="shared" si="46"/>
        <v>7.6794955321419049</v>
      </c>
      <c r="AH54" s="79">
        <f t="shared" si="46"/>
        <v>7.6215482795547826</v>
      </c>
      <c r="AI54" s="79">
        <f t="shared" si="46"/>
        <v>0</v>
      </c>
      <c r="AJ54" s="79">
        <f t="shared" si="46"/>
        <v>0</v>
      </c>
      <c r="AK54" s="79">
        <f t="shared" si="46"/>
        <v>0</v>
      </c>
      <c r="AL54" s="79">
        <f t="shared" si="46"/>
        <v>0</v>
      </c>
      <c r="AM54" s="79">
        <f t="shared" si="46"/>
        <v>0</v>
      </c>
      <c r="AN54" s="211">
        <f t="shared" si="46"/>
        <v>0</v>
      </c>
      <c r="AO54" s="216">
        <f>SUM(AC54:AN54)</f>
        <v>43.663098544285887</v>
      </c>
    </row>
    <row r="55" spans="1:41" x14ac:dyDescent="0.3">
      <c r="A55" s="1" t="s">
        <v>91</v>
      </c>
      <c r="B55" t="s">
        <v>92</v>
      </c>
      <c r="C55" s="75">
        <f t="shared" si="42"/>
        <v>331074.69142857142</v>
      </c>
      <c r="D55" s="76">
        <f t="shared" si="43"/>
        <v>209849.36333333337</v>
      </c>
      <c r="E55" s="76">
        <f t="shared" si="44"/>
        <v>176404.44333333333</v>
      </c>
      <c r="F55" s="76">
        <f t="shared" si="45"/>
        <v>0</v>
      </c>
      <c r="G55" s="76">
        <f t="shared" ref="G55:G85" si="47">IF(R55&lt;D209," ",IFERROR(AVERAGE($R55:$T55),0))</f>
        <v>0</v>
      </c>
      <c r="H55" s="103">
        <f t="shared" ref="H55:H85" si="48">IFERROR((E55-D55)/D55,0)</f>
        <v>-0.1593758468872491</v>
      </c>
      <c r="I55" s="182">
        <v>200559.81</v>
      </c>
      <c r="J55" s="182">
        <v>251369.21</v>
      </c>
      <c r="K55" s="182">
        <v>177619.07</v>
      </c>
      <c r="L55" s="182">
        <v>245842.09</v>
      </c>
      <c r="M55" s="182">
        <v>136871.47</v>
      </c>
      <c r="N55" s="182">
        <v>146499.76999999999</v>
      </c>
      <c r="O55" s="182"/>
      <c r="P55" s="182"/>
      <c r="Q55" s="182"/>
      <c r="R55" s="182"/>
      <c r="S55" s="182"/>
      <c r="T55" s="213"/>
      <c r="U55" s="215">
        <f t="shared" ref="U55:U85" si="49">SUM(I55:T55)</f>
        <v>1158761.42</v>
      </c>
      <c r="V55" s="24"/>
      <c r="W55" s="78">
        <f t="shared" ref="W55:W85" si="50">AVERAGE(I55:T55)/W$14</f>
        <v>0.89579047947413448</v>
      </c>
      <c r="X55" s="79">
        <f t="shared" si="9"/>
        <v>0.95163737147452487</v>
      </c>
      <c r="Y55" s="79">
        <f t="shared" si="10"/>
        <v>0.83733504108249568</v>
      </c>
      <c r="Z55" s="79">
        <f t="shared" si="11"/>
        <v>0</v>
      </c>
      <c r="AA55" s="79">
        <f t="shared" ref="AA55:AA85" si="51">IFERROR(AVERAGE($R55:$T55)/AA$14,0)</f>
        <v>0</v>
      </c>
      <c r="AB55" s="220">
        <f t="shared" ref="AB55:AB84" si="52">IFERROR((Y55-X55)/X55,0)</f>
        <v>-0.12011122494582385</v>
      </c>
      <c r="AC55" s="105">
        <f t="shared" ref="AC55:AC75" si="53">IFERROR(I55/I$14,0)</f>
        <v>0.90179770683453231</v>
      </c>
      <c r="AD55" s="79">
        <f t="shared" ref="AD55:AD75" si="54">IFERROR(J55/J$14,0)</f>
        <v>1.1414458723095087</v>
      </c>
      <c r="AE55" s="79">
        <f t="shared" ref="AE55:AE75" si="55">IFERROR(K55/K$14,0)</f>
        <v>0.81133495034761238</v>
      </c>
      <c r="AF55" s="79">
        <f t="shared" ref="AF55:AF75" si="56">IFERROR(L55/L$14,0)</f>
        <v>1.1397090947864223</v>
      </c>
      <c r="AG55" s="79">
        <f t="shared" ref="AG55:AG75" si="57">IFERROR(M55/M$14,0)</f>
        <v>0.65194275616354835</v>
      </c>
      <c r="AH55" s="79">
        <f t="shared" ref="AH55:AH75" si="58">IFERROR(N55/N$14,0)</f>
        <v>0.70988544902142259</v>
      </c>
      <c r="AI55" s="79">
        <f t="shared" ref="AI55:AI75" si="59">IFERROR(O55/O$14,0)</f>
        <v>0</v>
      </c>
      <c r="AJ55" s="79">
        <f t="shared" ref="AJ55:AJ75" si="60">IFERROR(P55/P$14,0)</f>
        <v>0</v>
      </c>
      <c r="AK55" s="79">
        <f t="shared" ref="AK55:AK75" si="61">IFERROR(Q55/Q$14,0)</f>
        <v>0</v>
      </c>
      <c r="AL55" s="79">
        <f t="shared" ref="AL55:AL75" si="62">IFERROR(R55/R$14,0)</f>
        <v>0</v>
      </c>
      <c r="AM55" s="79">
        <f t="shared" ref="AM55:AM75" si="63">IFERROR(S55/S$14,0)</f>
        <v>0</v>
      </c>
      <c r="AN55" s="211">
        <f t="shared" ref="AN55:AN85" si="64">IFERROR(T55/T$14,0)</f>
        <v>0</v>
      </c>
      <c r="AO55" s="216">
        <f t="shared" ref="AO55:AO85" si="65">SUM(AC55:AN55)</f>
        <v>5.3561158294630467</v>
      </c>
    </row>
    <row r="56" spans="1:41" x14ac:dyDescent="0.3">
      <c r="A56" s="1" t="s">
        <v>93</v>
      </c>
      <c r="B56" t="s">
        <v>94</v>
      </c>
      <c r="C56" s="75">
        <f t="shared" si="42"/>
        <v>0</v>
      </c>
      <c r="D56" s="76">
        <f t="shared" si="43"/>
        <v>0</v>
      </c>
      <c r="E56" s="76">
        <f t="shared" si="44"/>
        <v>0</v>
      </c>
      <c r="F56" s="76">
        <f t="shared" si="45"/>
        <v>0</v>
      </c>
      <c r="G56" s="76">
        <f t="shared" si="47"/>
        <v>0</v>
      </c>
      <c r="H56" s="103">
        <f t="shared" si="48"/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/>
      <c r="P56" s="182"/>
      <c r="Q56" s="182"/>
      <c r="R56" s="182"/>
      <c r="S56" s="182"/>
      <c r="T56" s="213"/>
      <c r="U56" s="215">
        <f t="shared" si="49"/>
        <v>0</v>
      </c>
      <c r="V56" s="24"/>
      <c r="W56" s="78">
        <f t="shared" si="50"/>
        <v>0</v>
      </c>
      <c r="X56" s="79">
        <f t="shared" si="9"/>
        <v>0</v>
      </c>
      <c r="Y56" s="79">
        <f t="shared" si="10"/>
        <v>0</v>
      </c>
      <c r="Z56" s="79">
        <f t="shared" si="11"/>
        <v>0</v>
      </c>
      <c r="AA56" s="79">
        <f t="shared" si="51"/>
        <v>0</v>
      </c>
      <c r="AB56" s="220">
        <f t="shared" si="52"/>
        <v>0</v>
      </c>
      <c r="AC56" s="105">
        <f t="shared" si="53"/>
        <v>0</v>
      </c>
      <c r="AD56" s="79">
        <f t="shared" si="54"/>
        <v>0</v>
      </c>
      <c r="AE56" s="79">
        <f t="shared" si="55"/>
        <v>0</v>
      </c>
      <c r="AF56" s="79">
        <f t="shared" si="56"/>
        <v>0</v>
      </c>
      <c r="AG56" s="79">
        <f t="shared" si="57"/>
        <v>0</v>
      </c>
      <c r="AH56" s="79">
        <f t="shared" si="58"/>
        <v>0</v>
      </c>
      <c r="AI56" s="79">
        <f t="shared" si="59"/>
        <v>0</v>
      </c>
      <c r="AJ56" s="79">
        <f t="shared" si="60"/>
        <v>0</v>
      </c>
      <c r="AK56" s="79">
        <f t="shared" si="61"/>
        <v>0</v>
      </c>
      <c r="AL56" s="79">
        <f t="shared" si="62"/>
        <v>0</v>
      </c>
      <c r="AM56" s="79">
        <f t="shared" si="63"/>
        <v>0</v>
      </c>
      <c r="AN56" s="211">
        <f t="shared" si="64"/>
        <v>0</v>
      </c>
      <c r="AO56" s="216">
        <f t="shared" si="65"/>
        <v>0</v>
      </c>
    </row>
    <row r="57" spans="1:41" x14ac:dyDescent="0.3">
      <c r="A57" s="1" t="s">
        <v>95</v>
      </c>
      <c r="B57" t="s">
        <v>96</v>
      </c>
      <c r="C57" s="75">
        <f t="shared" si="42"/>
        <v>0</v>
      </c>
      <c r="D57" s="76">
        <f t="shared" si="43"/>
        <v>0</v>
      </c>
      <c r="E57" s="76">
        <f t="shared" si="44"/>
        <v>0</v>
      </c>
      <c r="F57" s="76">
        <f t="shared" si="45"/>
        <v>0</v>
      </c>
      <c r="G57" s="76">
        <f t="shared" si="47"/>
        <v>0</v>
      </c>
      <c r="H57" s="103">
        <f t="shared" si="48"/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/>
      <c r="P57" s="182"/>
      <c r="Q57" s="182"/>
      <c r="R57" s="182"/>
      <c r="S57" s="182"/>
      <c r="T57" s="213"/>
      <c r="U57" s="215">
        <f t="shared" si="49"/>
        <v>0</v>
      </c>
      <c r="V57" s="24"/>
      <c r="W57" s="78">
        <f t="shared" si="50"/>
        <v>0</v>
      </c>
      <c r="X57" s="79">
        <f t="shared" si="9"/>
        <v>0</v>
      </c>
      <c r="Y57" s="79">
        <f t="shared" si="10"/>
        <v>0</v>
      </c>
      <c r="Z57" s="79">
        <f t="shared" si="11"/>
        <v>0</v>
      </c>
      <c r="AA57" s="79">
        <f t="shared" si="51"/>
        <v>0</v>
      </c>
      <c r="AB57" s="220">
        <f t="shared" si="52"/>
        <v>0</v>
      </c>
      <c r="AC57" s="105">
        <f t="shared" si="53"/>
        <v>0</v>
      </c>
      <c r="AD57" s="79">
        <f t="shared" si="54"/>
        <v>0</v>
      </c>
      <c r="AE57" s="79">
        <f t="shared" si="55"/>
        <v>0</v>
      </c>
      <c r="AF57" s="79">
        <f t="shared" si="56"/>
        <v>0</v>
      </c>
      <c r="AG57" s="79">
        <f t="shared" si="57"/>
        <v>0</v>
      </c>
      <c r="AH57" s="79">
        <f t="shared" si="58"/>
        <v>0</v>
      </c>
      <c r="AI57" s="79">
        <f t="shared" si="59"/>
        <v>0</v>
      </c>
      <c r="AJ57" s="79">
        <f t="shared" si="60"/>
        <v>0</v>
      </c>
      <c r="AK57" s="79">
        <f t="shared" si="61"/>
        <v>0</v>
      </c>
      <c r="AL57" s="79">
        <f t="shared" si="62"/>
        <v>0</v>
      </c>
      <c r="AM57" s="79">
        <f t="shared" si="63"/>
        <v>0</v>
      </c>
      <c r="AN57" s="211">
        <f t="shared" si="64"/>
        <v>0</v>
      </c>
      <c r="AO57" s="216">
        <f t="shared" si="65"/>
        <v>0</v>
      </c>
    </row>
    <row r="58" spans="1:41" x14ac:dyDescent="0.3">
      <c r="A58" s="1" t="s">
        <v>97</v>
      </c>
      <c r="B58" t="s">
        <v>98</v>
      </c>
      <c r="C58" s="75">
        <f t="shared" si="42"/>
        <v>119074.95142857144</v>
      </c>
      <c r="D58" s="76">
        <f t="shared" si="43"/>
        <v>70674.066666666666</v>
      </c>
      <c r="E58" s="76">
        <f t="shared" si="44"/>
        <v>68246.710000000006</v>
      </c>
      <c r="F58" s="76">
        <f t="shared" si="45"/>
        <v>0</v>
      </c>
      <c r="G58" s="76">
        <f t="shared" si="47"/>
        <v>0</v>
      </c>
      <c r="H58" s="103">
        <f t="shared" si="48"/>
        <v>-3.4345790204987861E-2</v>
      </c>
      <c r="I58" s="182">
        <v>76382.149999999994</v>
      </c>
      <c r="J58" s="182">
        <v>56484</v>
      </c>
      <c r="K58" s="182">
        <v>79156.05</v>
      </c>
      <c r="L58" s="182">
        <v>71128</v>
      </c>
      <c r="M58" s="182">
        <v>71254.929999999993</v>
      </c>
      <c r="N58" s="182">
        <v>62357.2</v>
      </c>
      <c r="O58" s="182"/>
      <c r="P58" s="182"/>
      <c r="Q58" s="182"/>
      <c r="R58" s="182"/>
      <c r="S58" s="182"/>
      <c r="T58" s="213"/>
      <c r="U58" s="215">
        <f t="shared" si="49"/>
        <v>416762.33</v>
      </c>
      <c r="V58" s="24"/>
      <c r="W58" s="78">
        <f t="shared" si="50"/>
        <v>0.32218170278525282</v>
      </c>
      <c r="X58" s="79">
        <f t="shared" si="9"/>
        <v>0.32049696013253881</v>
      </c>
      <c r="Y58" s="79">
        <f t="shared" si="10"/>
        <v>0.32394513789889895</v>
      </c>
      <c r="Z58" s="79">
        <f t="shared" si="11"/>
        <v>0</v>
      </c>
      <c r="AA58" s="79">
        <f t="shared" si="51"/>
        <v>0</v>
      </c>
      <c r="AB58" s="220">
        <f t="shared" si="52"/>
        <v>1.0758847025987934E-2</v>
      </c>
      <c r="AC58" s="105">
        <f t="shared" si="53"/>
        <v>0.34344491906474817</v>
      </c>
      <c r="AD58" s="79">
        <f t="shared" si="54"/>
        <v>0.25648896557987466</v>
      </c>
      <c r="AE58" s="79">
        <f t="shared" si="55"/>
        <v>0.36157192972839641</v>
      </c>
      <c r="AF58" s="79">
        <f t="shared" si="56"/>
        <v>0.32974511603756967</v>
      </c>
      <c r="AG58" s="79">
        <f t="shared" si="57"/>
        <v>0.33939969706207368</v>
      </c>
      <c r="AH58" s="79">
        <f t="shared" si="58"/>
        <v>0.30216067179981682</v>
      </c>
      <c r="AI58" s="79">
        <f t="shared" si="59"/>
        <v>0</v>
      </c>
      <c r="AJ58" s="79">
        <f t="shared" si="60"/>
        <v>0</v>
      </c>
      <c r="AK58" s="79">
        <f t="shared" si="61"/>
        <v>0</v>
      </c>
      <c r="AL58" s="79">
        <f t="shared" si="62"/>
        <v>0</v>
      </c>
      <c r="AM58" s="79">
        <f t="shared" si="63"/>
        <v>0</v>
      </c>
      <c r="AN58" s="211">
        <f t="shared" si="64"/>
        <v>0</v>
      </c>
      <c r="AO58" s="216">
        <f t="shared" si="65"/>
        <v>1.9328112992724795</v>
      </c>
    </row>
    <row r="59" spans="1:41" x14ac:dyDescent="0.3">
      <c r="A59" s="1" t="s">
        <v>99</v>
      </c>
      <c r="B59" t="s">
        <v>100</v>
      </c>
      <c r="C59" s="75">
        <f t="shared" si="42"/>
        <v>869822.63142857142</v>
      </c>
      <c r="D59" s="76">
        <f t="shared" si="43"/>
        <v>570005.39</v>
      </c>
      <c r="E59" s="76">
        <f t="shared" si="44"/>
        <v>444787.68</v>
      </c>
      <c r="F59" s="76">
        <f t="shared" si="45"/>
        <v>0</v>
      </c>
      <c r="G59" s="76">
        <f t="shared" si="47"/>
        <v>0</v>
      </c>
      <c r="H59" s="103">
        <f t="shared" si="48"/>
        <v>-0.21967811567536233</v>
      </c>
      <c r="I59" s="182">
        <v>631233.79</v>
      </c>
      <c r="J59" s="182">
        <v>577471.63</v>
      </c>
      <c r="K59" s="182">
        <v>501310.75</v>
      </c>
      <c r="L59" s="182">
        <v>493782.63</v>
      </c>
      <c r="M59" s="182">
        <v>546906.03</v>
      </c>
      <c r="N59" s="182">
        <v>293674.38</v>
      </c>
      <c r="O59" s="182"/>
      <c r="P59" s="182"/>
      <c r="Q59" s="182"/>
      <c r="R59" s="182"/>
      <c r="S59" s="182"/>
      <c r="T59" s="213"/>
      <c r="U59" s="215">
        <f t="shared" si="49"/>
        <v>3044379.21</v>
      </c>
      <c r="V59" s="24"/>
      <c r="W59" s="78">
        <f t="shared" si="50"/>
        <v>2.3534835257347342</v>
      </c>
      <c r="X59" s="79">
        <f t="shared" si="9"/>
        <v>2.5848943377744726</v>
      </c>
      <c r="Y59" s="79">
        <f t="shared" si="10"/>
        <v>2.1112637712987388</v>
      </c>
      <c r="Z59" s="79">
        <f t="shared" si="11"/>
        <v>0</v>
      </c>
      <c r="AA59" s="79">
        <f t="shared" si="51"/>
        <v>0</v>
      </c>
      <c r="AB59" s="220">
        <f t="shared" si="52"/>
        <v>-0.18323014583393671</v>
      </c>
      <c r="AC59" s="105">
        <f t="shared" si="53"/>
        <v>2.8382814298561154</v>
      </c>
      <c r="AD59" s="79">
        <f t="shared" si="54"/>
        <v>2.6222487966578876</v>
      </c>
      <c r="AE59" s="79">
        <f t="shared" si="55"/>
        <v>2.2899057655237938</v>
      </c>
      <c r="AF59" s="79">
        <f t="shared" si="56"/>
        <v>2.2891464771494534</v>
      </c>
      <c r="AG59" s="79">
        <f t="shared" si="57"/>
        <v>2.6050090976641394</v>
      </c>
      <c r="AH59" s="79">
        <f t="shared" si="58"/>
        <v>1.4230409311385805</v>
      </c>
      <c r="AI59" s="79">
        <f t="shared" si="59"/>
        <v>0</v>
      </c>
      <c r="AJ59" s="79">
        <f t="shared" si="60"/>
        <v>0</v>
      </c>
      <c r="AK59" s="79">
        <f t="shared" si="61"/>
        <v>0</v>
      </c>
      <c r="AL59" s="79">
        <f t="shared" si="62"/>
        <v>0</v>
      </c>
      <c r="AM59" s="79">
        <f t="shared" si="63"/>
        <v>0</v>
      </c>
      <c r="AN59" s="211">
        <f t="shared" si="64"/>
        <v>0</v>
      </c>
      <c r="AO59" s="216">
        <f t="shared" si="65"/>
        <v>14.067632497989969</v>
      </c>
    </row>
    <row r="60" spans="1:41" x14ac:dyDescent="0.3">
      <c r="A60" s="1" t="s">
        <v>101</v>
      </c>
      <c r="B60" t="s">
        <v>102</v>
      </c>
      <c r="C60" s="75">
        <f t="shared" si="42"/>
        <v>0</v>
      </c>
      <c r="D60" s="76">
        <f t="shared" si="43"/>
        <v>0</v>
      </c>
      <c r="E60" s="76">
        <f t="shared" si="44"/>
        <v>0</v>
      </c>
      <c r="F60" s="76">
        <f t="shared" si="45"/>
        <v>0</v>
      </c>
      <c r="G60" s="76">
        <f t="shared" si="47"/>
        <v>0</v>
      </c>
      <c r="H60" s="103">
        <f t="shared" si="48"/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/>
      <c r="P60" s="182"/>
      <c r="Q60" s="182"/>
      <c r="R60" s="182"/>
      <c r="S60" s="182"/>
      <c r="T60" s="213"/>
      <c r="U60" s="215">
        <f t="shared" si="49"/>
        <v>0</v>
      </c>
      <c r="V60" s="24"/>
      <c r="W60" s="78">
        <f t="shared" si="50"/>
        <v>0</v>
      </c>
      <c r="X60" s="79">
        <f t="shared" si="9"/>
        <v>0</v>
      </c>
      <c r="Y60" s="79">
        <f t="shared" si="10"/>
        <v>0</v>
      </c>
      <c r="Z60" s="79">
        <f t="shared" si="11"/>
        <v>0</v>
      </c>
      <c r="AA60" s="79">
        <f t="shared" si="51"/>
        <v>0</v>
      </c>
      <c r="AB60" s="220">
        <f t="shared" si="52"/>
        <v>0</v>
      </c>
      <c r="AC60" s="105">
        <f t="shared" si="53"/>
        <v>0</v>
      </c>
      <c r="AD60" s="79">
        <f t="shared" si="54"/>
        <v>0</v>
      </c>
      <c r="AE60" s="79">
        <f t="shared" si="55"/>
        <v>0</v>
      </c>
      <c r="AF60" s="79">
        <f t="shared" si="56"/>
        <v>0</v>
      </c>
      <c r="AG60" s="79">
        <f t="shared" si="57"/>
        <v>0</v>
      </c>
      <c r="AH60" s="79">
        <f t="shared" si="58"/>
        <v>0</v>
      </c>
      <c r="AI60" s="79">
        <f t="shared" si="59"/>
        <v>0</v>
      </c>
      <c r="AJ60" s="79">
        <f t="shared" si="60"/>
        <v>0</v>
      </c>
      <c r="AK60" s="79">
        <f t="shared" si="61"/>
        <v>0</v>
      </c>
      <c r="AL60" s="79">
        <f t="shared" si="62"/>
        <v>0</v>
      </c>
      <c r="AM60" s="79">
        <f t="shared" si="63"/>
        <v>0</v>
      </c>
      <c r="AN60" s="211">
        <f t="shared" si="64"/>
        <v>0</v>
      </c>
      <c r="AO60" s="216">
        <f t="shared" si="65"/>
        <v>0</v>
      </c>
    </row>
    <row r="61" spans="1:41" x14ac:dyDescent="0.3">
      <c r="A61" s="1" t="s">
        <v>103</v>
      </c>
      <c r="B61" t="s">
        <v>104</v>
      </c>
      <c r="C61" s="75">
        <f t="shared" si="42"/>
        <v>0</v>
      </c>
      <c r="D61" s="76">
        <f t="shared" si="43"/>
        <v>0</v>
      </c>
      <c r="E61" s="76">
        <f t="shared" si="44"/>
        <v>0</v>
      </c>
      <c r="F61" s="76">
        <f t="shared" si="45"/>
        <v>0</v>
      </c>
      <c r="G61" s="76">
        <f t="shared" si="47"/>
        <v>0</v>
      </c>
      <c r="H61" s="103">
        <f t="shared" si="48"/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/>
      <c r="P61" s="182"/>
      <c r="Q61" s="182"/>
      <c r="R61" s="182"/>
      <c r="S61" s="182"/>
      <c r="T61" s="213"/>
      <c r="U61" s="215">
        <f t="shared" si="49"/>
        <v>0</v>
      </c>
      <c r="V61" s="24"/>
      <c r="W61" s="78">
        <f t="shared" si="50"/>
        <v>0</v>
      </c>
      <c r="X61" s="79">
        <f t="shared" si="9"/>
        <v>0</v>
      </c>
      <c r="Y61" s="79">
        <f t="shared" si="10"/>
        <v>0</v>
      </c>
      <c r="Z61" s="79">
        <f t="shared" si="11"/>
        <v>0</v>
      </c>
      <c r="AA61" s="79">
        <f t="shared" si="51"/>
        <v>0</v>
      </c>
      <c r="AB61" s="220">
        <f t="shared" si="52"/>
        <v>0</v>
      </c>
      <c r="AC61" s="105">
        <f t="shared" si="53"/>
        <v>0</v>
      </c>
      <c r="AD61" s="79">
        <f t="shared" si="54"/>
        <v>0</v>
      </c>
      <c r="AE61" s="79">
        <f t="shared" si="55"/>
        <v>0</v>
      </c>
      <c r="AF61" s="79">
        <f t="shared" si="56"/>
        <v>0</v>
      </c>
      <c r="AG61" s="79">
        <f t="shared" si="57"/>
        <v>0</v>
      </c>
      <c r="AH61" s="79">
        <f t="shared" si="58"/>
        <v>0</v>
      </c>
      <c r="AI61" s="79">
        <f t="shared" si="59"/>
        <v>0</v>
      </c>
      <c r="AJ61" s="79">
        <f t="shared" si="60"/>
        <v>0</v>
      </c>
      <c r="AK61" s="79">
        <f t="shared" si="61"/>
        <v>0</v>
      </c>
      <c r="AL61" s="79">
        <f t="shared" si="62"/>
        <v>0</v>
      </c>
      <c r="AM61" s="79">
        <f t="shared" si="63"/>
        <v>0</v>
      </c>
      <c r="AN61" s="211">
        <f t="shared" si="64"/>
        <v>0</v>
      </c>
      <c r="AO61" s="216">
        <f t="shared" si="65"/>
        <v>0</v>
      </c>
    </row>
    <row r="62" spans="1:41" x14ac:dyDescent="0.3">
      <c r="A62" s="1" t="s">
        <v>105</v>
      </c>
      <c r="B62" t="s">
        <v>106</v>
      </c>
      <c r="C62" s="75">
        <f t="shared" si="42"/>
        <v>0</v>
      </c>
      <c r="D62" s="76">
        <f t="shared" si="43"/>
        <v>0</v>
      </c>
      <c r="E62" s="76">
        <f t="shared" si="44"/>
        <v>0</v>
      </c>
      <c r="F62" s="76">
        <f t="shared" si="45"/>
        <v>0</v>
      </c>
      <c r="G62" s="76">
        <f t="shared" si="47"/>
        <v>0</v>
      </c>
      <c r="H62" s="103">
        <f t="shared" si="48"/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/>
      <c r="P62" s="182"/>
      <c r="Q62" s="182"/>
      <c r="R62" s="182"/>
      <c r="S62" s="182"/>
      <c r="T62" s="213"/>
      <c r="U62" s="215">
        <f t="shared" si="49"/>
        <v>0</v>
      </c>
      <c r="V62" s="24"/>
      <c r="W62" s="78">
        <f t="shared" si="50"/>
        <v>0</v>
      </c>
      <c r="X62" s="79">
        <f t="shared" si="9"/>
        <v>0</v>
      </c>
      <c r="Y62" s="79">
        <f t="shared" si="10"/>
        <v>0</v>
      </c>
      <c r="Z62" s="79">
        <f t="shared" si="11"/>
        <v>0</v>
      </c>
      <c r="AA62" s="79">
        <f t="shared" si="51"/>
        <v>0</v>
      </c>
      <c r="AB62" s="220">
        <f t="shared" si="52"/>
        <v>0</v>
      </c>
      <c r="AC62" s="105">
        <f t="shared" si="53"/>
        <v>0</v>
      </c>
      <c r="AD62" s="79">
        <f t="shared" si="54"/>
        <v>0</v>
      </c>
      <c r="AE62" s="79">
        <f t="shared" si="55"/>
        <v>0</v>
      </c>
      <c r="AF62" s="79">
        <f t="shared" si="56"/>
        <v>0</v>
      </c>
      <c r="AG62" s="79">
        <f t="shared" si="57"/>
        <v>0</v>
      </c>
      <c r="AH62" s="79">
        <f t="shared" si="58"/>
        <v>0</v>
      </c>
      <c r="AI62" s="79">
        <f t="shared" si="59"/>
        <v>0</v>
      </c>
      <c r="AJ62" s="79">
        <f t="shared" si="60"/>
        <v>0</v>
      </c>
      <c r="AK62" s="79">
        <f t="shared" si="61"/>
        <v>0</v>
      </c>
      <c r="AL62" s="79">
        <f t="shared" si="62"/>
        <v>0</v>
      </c>
      <c r="AM62" s="79">
        <f t="shared" si="63"/>
        <v>0</v>
      </c>
      <c r="AN62" s="211">
        <f t="shared" si="64"/>
        <v>0</v>
      </c>
      <c r="AO62" s="216">
        <f t="shared" si="65"/>
        <v>0</v>
      </c>
    </row>
    <row r="63" spans="1:41" x14ac:dyDescent="0.3">
      <c r="A63" s="1" t="s">
        <v>107</v>
      </c>
      <c r="B63" t="s">
        <v>108</v>
      </c>
      <c r="C63" s="75">
        <f t="shared" si="42"/>
        <v>0</v>
      </c>
      <c r="D63" s="76">
        <f t="shared" si="43"/>
        <v>0</v>
      </c>
      <c r="E63" s="76">
        <f t="shared" si="44"/>
        <v>0</v>
      </c>
      <c r="F63" s="76">
        <f t="shared" si="45"/>
        <v>0</v>
      </c>
      <c r="G63" s="76">
        <f t="shared" si="47"/>
        <v>0</v>
      </c>
      <c r="H63" s="103">
        <f t="shared" si="48"/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/>
      <c r="P63" s="182"/>
      <c r="Q63" s="182"/>
      <c r="R63" s="182"/>
      <c r="S63" s="182"/>
      <c r="T63" s="213"/>
      <c r="U63" s="215">
        <f t="shared" si="49"/>
        <v>0</v>
      </c>
      <c r="V63" s="24"/>
      <c r="W63" s="78">
        <f t="shared" si="50"/>
        <v>0</v>
      </c>
      <c r="X63" s="79">
        <f t="shared" si="9"/>
        <v>0</v>
      </c>
      <c r="Y63" s="79">
        <f t="shared" si="10"/>
        <v>0</v>
      </c>
      <c r="Z63" s="79">
        <f t="shared" si="11"/>
        <v>0</v>
      </c>
      <c r="AA63" s="79">
        <f t="shared" si="51"/>
        <v>0</v>
      </c>
      <c r="AB63" s="220">
        <f t="shared" si="52"/>
        <v>0</v>
      </c>
      <c r="AC63" s="105">
        <f t="shared" si="53"/>
        <v>0</v>
      </c>
      <c r="AD63" s="79">
        <f t="shared" si="54"/>
        <v>0</v>
      </c>
      <c r="AE63" s="79">
        <f t="shared" si="55"/>
        <v>0</v>
      </c>
      <c r="AF63" s="79">
        <f t="shared" si="56"/>
        <v>0</v>
      </c>
      <c r="AG63" s="79">
        <f t="shared" si="57"/>
        <v>0</v>
      </c>
      <c r="AH63" s="79">
        <f t="shared" si="58"/>
        <v>0</v>
      </c>
      <c r="AI63" s="79">
        <f t="shared" si="59"/>
        <v>0</v>
      </c>
      <c r="AJ63" s="79">
        <f t="shared" si="60"/>
        <v>0</v>
      </c>
      <c r="AK63" s="79">
        <f t="shared" si="61"/>
        <v>0</v>
      </c>
      <c r="AL63" s="79">
        <f t="shared" si="62"/>
        <v>0</v>
      </c>
      <c r="AM63" s="79">
        <f t="shared" si="63"/>
        <v>0</v>
      </c>
      <c r="AN63" s="211">
        <f t="shared" si="64"/>
        <v>0</v>
      </c>
      <c r="AO63" s="216">
        <f t="shared" si="65"/>
        <v>0</v>
      </c>
    </row>
    <row r="64" spans="1:41" x14ac:dyDescent="0.3">
      <c r="A64" s="1" t="s">
        <v>109</v>
      </c>
      <c r="B64" t="s">
        <v>110</v>
      </c>
      <c r="C64" s="75">
        <f t="shared" si="42"/>
        <v>0</v>
      </c>
      <c r="D64" s="76">
        <f t="shared" si="43"/>
        <v>0</v>
      </c>
      <c r="E64" s="76">
        <f t="shared" si="44"/>
        <v>0</v>
      </c>
      <c r="F64" s="76">
        <f t="shared" si="45"/>
        <v>0</v>
      </c>
      <c r="G64" s="76">
        <f t="shared" si="47"/>
        <v>0</v>
      </c>
      <c r="H64" s="103">
        <f t="shared" si="48"/>
        <v>0</v>
      </c>
      <c r="I64" s="182">
        <v>0</v>
      </c>
      <c r="J64" s="182">
        <v>0</v>
      </c>
      <c r="K64" s="182">
        <v>0</v>
      </c>
      <c r="L64" s="182">
        <v>0</v>
      </c>
      <c r="M64" s="182">
        <v>0</v>
      </c>
      <c r="N64" s="182">
        <v>0</v>
      </c>
      <c r="O64" s="182"/>
      <c r="P64" s="182"/>
      <c r="Q64" s="182"/>
      <c r="R64" s="182"/>
      <c r="S64" s="182"/>
      <c r="T64" s="213"/>
      <c r="U64" s="215">
        <f t="shared" si="49"/>
        <v>0</v>
      </c>
      <c r="V64" s="24"/>
      <c r="W64" s="78">
        <f t="shared" si="50"/>
        <v>0</v>
      </c>
      <c r="X64" s="79">
        <f t="shared" si="9"/>
        <v>0</v>
      </c>
      <c r="Y64" s="79">
        <f t="shared" si="10"/>
        <v>0</v>
      </c>
      <c r="Z64" s="79">
        <f t="shared" si="11"/>
        <v>0</v>
      </c>
      <c r="AA64" s="79">
        <f t="shared" si="51"/>
        <v>0</v>
      </c>
      <c r="AB64" s="220">
        <f t="shared" si="52"/>
        <v>0</v>
      </c>
      <c r="AC64" s="105">
        <f t="shared" si="53"/>
        <v>0</v>
      </c>
      <c r="AD64" s="79">
        <f t="shared" si="54"/>
        <v>0</v>
      </c>
      <c r="AE64" s="79">
        <f t="shared" si="55"/>
        <v>0</v>
      </c>
      <c r="AF64" s="79">
        <f t="shared" si="56"/>
        <v>0</v>
      </c>
      <c r="AG64" s="79">
        <f t="shared" si="57"/>
        <v>0</v>
      </c>
      <c r="AH64" s="79">
        <f t="shared" si="58"/>
        <v>0</v>
      </c>
      <c r="AI64" s="79">
        <f t="shared" si="59"/>
        <v>0</v>
      </c>
      <c r="AJ64" s="79">
        <f t="shared" si="60"/>
        <v>0</v>
      </c>
      <c r="AK64" s="79">
        <f t="shared" si="61"/>
        <v>0</v>
      </c>
      <c r="AL64" s="79">
        <f t="shared" si="62"/>
        <v>0</v>
      </c>
      <c r="AM64" s="79">
        <f t="shared" si="63"/>
        <v>0</v>
      </c>
      <c r="AN64" s="211">
        <f t="shared" si="64"/>
        <v>0</v>
      </c>
      <c r="AO64" s="216">
        <f t="shared" si="65"/>
        <v>0</v>
      </c>
    </row>
    <row r="65" spans="1:41" x14ac:dyDescent="0.3">
      <c r="A65" s="1" t="s">
        <v>111</v>
      </c>
      <c r="B65" t="s">
        <v>112</v>
      </c>
      <c r="C65" s="75">
        <f t="shared" si="42"/>
        <v>0</v>
      </c>
      <c r="D65" s="76">
        <f t="shared" si="43"/>
        <v>0</v>
      </c>
      <c r="E65" s="76">
        <f t="shared" si="44"/>
        <v>0</v>
      </c>
      <c r="F65" s="76">
        <f t="shared" si="45"/>
        <v>0</v>
      </c>
      <c r="G65" s="76">
        <f t="shared" si="47"/>
        <v>0</v>
      </c>
      <c r="H65" s="103">
        <f t="shared" si="48"/>
        <v>0</v>
      </c>
      <c r="I65" s="182">
        <v>0</v>
      </c>
      <c r="J65" s="182">
        <v>0</v>
      </c>
      <c r="K65" s="182">
        <v>0</v>
      </c>
      <c r="L65" s="182">
        <v>0</v>
      </c>
      <c r="M65" s="182">
        <v>0</v>
      </c>
      <c r="N65" s="182">
        <v>0</v>
      </c>
      <c r="O65" s="182"/>
      <c r="P65" s="182"/>
      <c r="Q65" s="182"/>
      <c r="R65" s="182"/>
      <c r="S65" s="182"/>
      <c r="T65" s="213"/>
      <c r="U65" s="215">
        <f t="shared" si="49"/>
        <v>0</v>
      </c>
      <c r="V65" s="24"/>
      <c r="W65" s="78">
        <f t="shared" si="50"/>
        <v>0</v>
      </c>
      <c r="X65" s="79">
        <f t="shared" si="9"/>
        <v>0</v>
      </c>
      <c r="Y65" s="79">
        <f t="shared" si="10"/>
        <v>0</v>
      </c>
      <c r="Z65" s="79">
        <f t="shared" si="11"/>
        <v>0</v>
      </c>
      <c r="AA65" s="79">
        <f t="shared" si="51"/>
        <v>0</v>
      </c>
      <c r="AB65" s="220">
        <f t="shared" si="52"/>
        <v>0</v>
      </c>
      <c r="AC65" s="105">
        <f t="shared" si="53"/>
        <v>0</v>
      </c>
      <c r="AD65" s="79">
        <f t="shared" si="54"/>
        <v>0</v>
      </c>
      <c r="AE65" s="79">
        <f t="shared" si="55"/>
        <v>0</v>
      </c>
      <c r="AF65" s="79">
        <f t="shared" si="56"/>
        <v>0</v>
      </c>
      <c r="AG65" s="79">
        <f t="shared" si="57"/>
        <v>0</v>
      </c>
      <c r="AH65" s="79">
        <f t="shared" si="58"/>
        <v>0</v>
      </c>
      <c r="AI65" s="79">
        <f t="shared" si="59"/>
        <v>0</v>
      </c>
      <c r="AJ65" s="79">
        <f t="shared" si="60"/>
        <v>0</v>
      </c>
      <c r="AK65" s="79">
        <f t="shared" si="61"/>
        <v>0</v>
      </c>
      <c r="AL65" s="79">
        <f t="shared" si="62"/>
        <v>0</v>
      </c>
      <c r="AM65" s="79">
        <f t="shared" si="63"/>
        <v>0</v>
      </c>
      <c r="AN65" s="211">
        <f t="shared" si="64"/>
        <v>0</v>
      </c>
      <c r="AO65" s="216">
        <f t="shared" si="65"/>
        <v>0</v>
      </c>
    </row>
    <row r="66" spans="1:41" x14ac:dyDescent="0.3">
      <c r="A66" s="1" t="s">
        <v>113</v>
      </c>
      <c r="B66" t="s">
        <v>114</v>
      </c>
      <c r="C66" s="75">
        <f t="shared" si="42"/>
        <v>0</v>
      </c>
      <c r="D66" s="76">
        <f t="shared" si="43"/>
        <v>0</v>
      </c>
      <c r="E66" s="76">
        <f t="shared" si="44"/>
        <v>0</v>
      </c>
      <c r="F66" s="76">
        <f t="shared" si="45"/>
        <v>0</v>
      </c>
      <c r="G66" s="76">
        <f t="shared" si="47"/>
        <v>0</v>
      </c>
      <c r="H66" s="103">
        <f t="shared" si="48"/>
        <v>0</v>
      </c>
      <c r="I66" s="182">
        <v>0</v>
      </c>
      <c r="J66" s="182">
        <v>0</v>
      </c>
      <c r="K66" s="182">
        <v>0</v>
      </c>
      <c r="L66" s="182">
        <v>0</v>
      </c>
      <c r="M66" s="182">
        <v>0</v>
      </c>
      <c r="N66" s="182">
        <v>0</v>
      </c>
      <c r="O66" s="182"/>
      <c r="P66" s="182"/>
      <c r="Q66" s="182"/>
      <c r="R66" s="182"/>
      <c r="S66" s="182"/>
      <c r="T66" s="213"/>
      <c r="U66" s="215">
        <f t="shared" si="49"/>
        <v>0</v>
      </c>
      <c r="V66" s="24"/>
      <c r="W66" s="78">
        <f t="shared" si="50"/>
        <v>0</v>
      </c>
      <c r="X66" s="79">
        <f t="shared" si="9"/>
        <v>0</v>
      </c>
      <c r="Y66" s="79">
        <f t="shared" si="10"/>
        <v>0</v>
      </c>
      <c r="Z66" s="79">
        <f t="shared" si="11"/>
        <v>0</v>
      </c>
      <c r="AA66" s="79">
        <f t="shared" si="51"/>
        <v>0</v>
      </c>
      <c r="AB66" s="220">
        <f t="shared" si="52"/>
        <v>0</v>
      </c>
      <c r="AC66" s="105">
        <f t="shared" si="53"/>
        <v>0</v>
      </c>
      <c r="AD66" s="79">
        <f t="shared" si="54"/>
        <v>0</v>
      </c>
      <c r="AE66" s="79">
        <f t="shared" si="55"/>
        <v>0</v>
      </c>
      <c r="AF66" s="79">
        <f t="shared" si="56"/>
        <v>0</v>
      </c>
      <c r="AG66" s="79">
        <f t="shared" si="57"/>
        <v>0</v>
      </c>
      <c r="AH66" s="79">
        <f t="shared" si="58"/>
        <v>0</v>
      </c>
      <c r="AI66" s="79">
        <f t="shared" si="59"/>
        <v>0</v>
      </c>
      <c r="AJ66" s="79">
        <f t="shared" si="60"/>
        <v>0</v>
      </c>
      <c r="AK66" s="79">
        <f t="shared" si="61"/>
        <v>0</v>
      </c>
      <c r="AL66" s="79">
        <f t="shared" si="62"/>
        <v>0</v>
      </c>
      <c r="AM66" s="79">
        <f t="shared" si="63"/>
        <v>0</v>
      </c>
      <c r="AN66" s="211">
        <f t="shared" si="64"/>
        <v>0</v>
      </c>
      <c r="AO66" s="216">
        <f t="shared" si="65"/>
        <v>0</v>
      </c>
    </row>
    <row r="67" spans="1:41" x14ac:dyDescent="0.3">
      <c r="A67" s="1" t="s">
        <v>115</v>
      </c>
      <c r="B67" t="s">
        <v>116</v>
      </c>
      <c r="C67" s="75">
        <f t="shared" si="42"/>
        <v>0</v>
      </c>
      <c r="D67" s="76">
        <f t="shared" si="43"/>
        <v>0</v>
      </c>
      <c r="E67" s="76">
        <f t="shared" si="44"/>
        <v>0</v>
      </c>
      <c r="F67" s="76">
        <f t="shared" si="45"/>
        <v>0</v>
      </c>
      <c r="G67" s="76">
        <f t="shared" si="47"/>
        <v>0</v>
      </c>
      <c r="H67" s="103">
        <f t="shared" si="48"/>
        <v>0</v>
      </c>
      <c r="I67" s="182">
        <v>0</v>
      </c>
      <c r="J67" s="182">
        <v>0</v>
      </c>
      <c r="K67" s="182">
        <v>0</v>
      </c>
      <c r="L67" s="182">
        <v>0</v>
      </c>
      <c r="M67" s="182">
        <v>0</v>
      </c>
      <c r="N67" s="182">
        <v>0</v>
      </c>
      <c r="O67" s="182"/>
      <c r="P67" s="182"/>
      <c r="Q67" s="182"/>
      <c r="R67" s="182"/>
      <c r="S67" s="182"/>
      <c r="T67" s="213"/>
      <c r="U67" s="215">
        <f t="shared" si="49"/>
        <v>0</v>
      </c>
      <c r="V67" s="24"/>
      <c r="W67" s="78">
        <f t="shared" si="50"/>
        <v>0</v>
      </c>
      <c r="X67" s="79">
        <f t="shared" si="9"/>
        <v>0</v>
      </c>
      <c r="Y67" s="79">
        <f t="shared" si="10"/>
        <v>0</v>
      </c>
      <c r="Z67" s="79">
        <f t="shared" si="11"/>
        <v>0</v>
      </c>
      <c r="AA67" s="79">
        <f t="shared" si="51"/>
        <v>0</v>
      </c>
      <c r="AB67" s="220">
        <f t="shared" si="52"/>
        <v>0</v>
      </c>
      <c r="AC67" s="105">
        <f t="shared" si="53"/>
        <v>0</v>
      </c>
      <c r="AD67" s="79">
        <f t="shared" si="54"/>
        <v>0</v>
      </c>
      <c r="AE67" s="79">
        <f t="shared" si="55"/>
        <v>0</v>
      </c>
      <c r="AF67" s="79">
        <f t="shared" si="56"/>
        <v>0</v>
      </c>
      <c r="AG67" s="79">
        <f t="shared" si="57"/>
        <v>0</v>
      </c>
      <c r="AH67" s="79">
        <f t="shared" si="58"/>
        <v>0</v>
      </c>
      <c r="AI67" s="79">
        <f t="shared" si="59"/>
        <v>0</v>
      </c>
      <c r="AJ67" s="79">
        <f t="shared" si="60"/>
        <v>0</v>
      </c>
      <c r="AK67" s="79">
        <f t="shared" si="61"/>
        <v>0</v>
      </c>
      <c r="AL67" s="79">
        <f t="shared" si="62"/>
        <v>0</v>
      </c>
      <c r="AM67" s="79">
        <f t="shared" si="63"/>
        <v>0</v>
      </c>
      <c r="AN67" s="211">
        <f t="shared" si="64"/>
        <v>0</v>
      </c>
      <c r="AO67" s="216">
        <f t="shared" si="65"/>
        <v>0</v>
      </c>
    </row>
    <row r="68" spans="1:41" x14ac:dyDescent="0.3">
      <c r="A68" s="1" t="s">
        <v>117</v>
      </c>
      <c r="B68" t="s">
        <v>118</v>
      </c>
      <c r="C68" s="75">
        <f t="shared" si="42"/>
        <v>0</v>
      </c>
      <c r="D68" s="76">
        <f t="shared" si="43"/>
        <v>0</v>
      </c>
      <c r="E68" s="76">
        <f t="shared" si="44"/>
        <v>0</v>
      </c>
      <c r="F68" s="76">
        <f t="shared" si="45"/>
        <v>0</v>
      </c>
      <c r="G68" s="76">
        <f t="shared" si="47"/>
        <v>0</v>
      </c>
      <c r="H68" s="103">
        <f t="shared" si="48"/>
        <v>0</v>
      </c>
      <c r="I68" s="182">
        <v>0</v>
      </c>
      <c r="J68" s="182">
        <v>0</v>
      </c>
      <c r="K68" s="182">
        <v>0</v>
      </c>
      <c r="L68" s="182">
        <v>0</v>
      </c>
      <c r="M68" s="182">
        <v>0</v>
      </c>
      <c r="N68" s="182">
        <v>0</v>
      </c>
      <c r="O68" s="182"/>
      <c r="P68" s="182"/>
      <c r="Q68" s="182"/>
      <c r="R68" s="182"/>
      <c r="S68" s="182"/>
      <c r="T68" s="213"/>
      <c r="U68" s="215">
        <f t="shared" si="49"/>
        <v>0</v>
      </c>
      <c r="V68" s="24"/>
      <c r="W68" s="78">
        <f t="shared" si="50"/>
        <v>0</v>
      </c>
      <c r="X68" s="79">
        <f t="shared" si="9"/>
        <v>0</v>
      </c>
      <c r="Y68" s="79">
        <f t="shared" si="10"/>
        <v>0</v>
      </c>
      <c r="Z68" s="79">
        <f t="shared" si="11"/>
        <v>0</v>
      </c>
      <c r="AA68" s="79">
        <f t="shared" si="51"/>
        <v>0</v>
      </c>
      <c r="AB68" s="220">
        <f t="shared" si="52"/>
        <v>0</v>
      </c>
      <c r="AC68" s="105">
        <f t="shared" si="53"/>
        <v>0</v>
      </c>
      <c r="AD68" s="79">
        <f t="shared" si="54"/>
        <v>0</v>
      </c>
      <c r="AE68" s="79">
        <f t="shared" si="55"/>
        <v>0</v>
      </c>
      <c r="AF68" s="79">
        <f t="shared" si="56"/>
        <v>0</v>
      </c>
      <c r="AG68" s="79">
        <f t="shared" si="57"/>
        <v>0</v>
      </c>
      <c r="AH68" s="79">
        <f t="shared" si="58"/>
        <v>0</v>
      </c>
      <c r="AI68" s="79">
        <f t="shared" si="59"/>
        <v>0</v>
      </c>
      <c r="AJ68" s="79">
        <f t="shared" si="60"/>
        <v>0</v>
      </c>
      <c r="AK68" s="79">
        <f t="shared" si="61"/>
        <v>0</v>
      </c>
      <c r="AL68" s="79">
        <f t="shared" si="62"/>
        <v>0</v>
      </c>
      <c r="AM68" s="79">
        <f t="shared" si="63"/>
        <v>0</v>
      </c>
      <c r="AN68" s="211">
        <f t="shared" si="64"/>
        <v>0</v>
      </c>
      <c r="AO68" s="216">
        <f t="shared" si="65"/>
        <v>0</v>
      </c>
    </row>
    <row r="69" spans="1:41" x14ac:dyDescent="0.3">
      <c r="A69" s="1" t="s">
        <v>119</v>
      </c>
      <c r="B69" t="s">
        <v>120</v>
      </c>
      <c r="C69" s="75">
        <f t="shared" si="42"/>
        <v>0</v>
      </c>
      <c r="D69" s="76">
        <f t="shared" si="43"/>
        <v>0</v>
      </c>
      <c r="E69" s="76">
        <f t="shared" si="44"/>
        <v>0</v>
      </c>
      <c r="F69" s="76">
        <f t="shared" si="45"/>
        <v>0</v>
      </c>
      <c r="G69" s="76">
        <f t="shared" si="47"/>
        <v>0</v>
      </c>
      <c r="H69" s="103">
        <f t="shared" si="48"/>
        <v>0</v>
      </c>
      <c r="I69" s="182">
        <v>0</v>
      </c>
      <c r="J69" s="182">
        <v>0</v>
      </c>
      <c r="K69" s="182">
        <v>0</v>
      </c>
      <c r="L69" s="182">
        <v>0</v>
      </c>
      <c r="M69" s="182">
        <v>0</v>
      </c>
      <c r="N69" s="182">
        <v>0</v>
      </c>
      <c r="O69" s="182"/>
      <c r="P69" s="182"/>
      <c r="Q69" s="182"/>
      <c r="R69" s="182"/>
      <c r="S69" s="182"/>
      <c r="T69" s="213"/>
      <c r="U69" s="215">
        <f t="shared" si="49"/>
        <v>0</v>
      </c>
      <c r="V69" s="24"/>
      <c r="W69" s="78">
        <f t="shared" si="50"/>
        <v>0</v>
      </c>
      <c r="X69" s="79">
        <f t="shared" si="9"/>
        <v>0</v>
      </c>
      <c r="Y69" s="79">
        <f t="shared" si="10"/>
        <v>0</v>
      </c>
      <c r="Z69" s="79">
        <f t="shared" si="11"/>
        <v>0</v>
      </c>
      <c r="AA69" s="79">
        <f t="shared" si="51"/>
        <v>0</v>
      </c>
      <c r="AB69" s="220">
        <f t="shared" si="52"/>
        <v>0</v>
      </c>
      <c r="AC69" s="105">
        <f t="shared" si="53"/>
        <v>0</v>
      </c>
      <c r="AD69" s="79">
        <f t="shared" si="54"/>
        <v>0</v>
      </c>
      <c r="AE69" s="79">
        <f t="shared" si="55"/>
        <v>0</v>
      </c>
      <c r="AF69" s="79">
        <f t="shared" si="56"/>
        <v>0</v>
      </c>
      <c r="AG69" s="79">
        <f t="shared" si="57"/>
        <v>0</v>
      </c>
      <c r="AH69" s="79">
        <f t="shared" si="58"/>
        <v>0</v>
      </c>
      <c r="AI69" s="79">
        <f t="shared" si="59"/>
        <v>0</v>
      </c>
      <c r="AJ69" s="79">
        <f t="shared" si="60"/>
        <v>0</v>
      </c>
      <c r="AK69" s="79">
        <f t="shared" si="61"/>
        <v>0</v>
      </c>
      <c r="AL69" s="79">
        <f t="shared" si="62"/>
        <v>0</v>
      </c>
      <c r="AM69" s="79">
        <f t="shared" si="63"/>
        <v>0</v>
      </c>
      <c r="AN69" s="211">
        <f t="shared" si="64"/>
        <v>0</v>
      </c>
      <c r="AO69" s="216">
        <f t="shared" si="65"/>
        <v>0</v>
      </c>
    </row>
    <row r="70" spans="1:41" x14ac:dyDescent="0.3">
      <c r="A70" s="1" t="s">
        <v>121</v>
      </c>
      <c r="B70" t="s">
        <v>122</v>
      </c>
      <c r="C70" s="75">
        <f t="shared" si="42"/>
        <v>0</v>
      </c>
      <c r="D70" s="76">
        <f t="shared" si="43"/>
        <v>0</v>
      </c>
      <c r="E70" s="76">
        <f t="shared" si="44"/>
        <v>0</v>
      </c>
      <c r="F70" s="76">
        <f t="shared" si="45"/>
        <v>0</v>
      </c>
      <c r="G70" s="76">
        <f t="shared" si="47"/>
        <v>0</v>
      </c>
      <c r="H70" s="103">
        <f t="shared" si="48"/>
        <v>0</v>
      </c>
      <c r="I70" s="182">
        <v>0</v>
      </c>
      <c r="J70" s="182">
        <v>0</v>
      </c>
      <c r="K70" s="182">
        <v>0</v>
      </c>
      <c r="L70" s="182">
        <v>0</v>
      </c>
      <c r="M70" s="182">
        <v>0</v>
      </c>
      <c r="N70" s="182">
        <v>0</v>
      </c>
      <c r="O70" s="182"/>
      <c r="P70" s="182"/>
      <c r="Q70" s="182"/>
      <c r="R70" s="182"/>
      <c r="S70" s="182"/>
      <c r="T70" s="213"/>
      <c r="U70" s="215">
        <f t="shared" si="49"/>
        <v>0</v>
      </c>
      <c r="V70" s="24"/>
      <c r="W70" s="78">
        <f t="shared" si="50"/>
        <v>0</v>
      </c>
      <c r="X70" s="79">
        <f t="shared" si="9"/>
        <v>0</v>
      </c>
      <c r="Y70" s="79">
        <f t="shared" si="10"/>
        <v>0</v>
      </c>
      <c r="Z70" s="79">
        <f t="shared" si="11"/>
        <v>0</v>
      </c>
      <c r="AA70" s="79">
        <f t="shared" si="51"/>
        <v>0</v>
      </c>
      <c r="AB70" s="220">
        <f t="shared" si="52"/>
        <v>0</v>
      </c>
      <c r="AC70" s="105">
        <f t="shared" si="53"/>
        <v>0</v>
      </c>
      <c r="AD70" s="79">
        <f t="shared" si="54"/>
        <v>0</v>
      </c>
      <c r="AE70" s="79">
        <f t="shared" si="55"/>
        <v>0</v>
      </c>
      <c r="AF70" s="79">
        <f t="shared" si="56"/>
        <v>0</v>
      </c>
      <c r="AG70" s="79">
        <f t="shared" si="57"/>
        <v>0</v>
      </c>
      <c r="AH70" s="79">
        <f t="shared" si="58"/>
        <v>0</v>
      </c>
      <c r="AI70" s="79">
        <f t="shared" si="59"/>
        <v>0</v>
      </c>
      <c r="AJ70" s="79">
        <f t="shared" si="60"/>
        <v>0</v>
      </c>
      <c r="AK70" s="79">
        <f t="shared" si="61"/>
        <v>0</v>
      </c>
      <c r="AL70" s="79">
        <f t="shared" si="62"/>
        <v>0</v>
      </c>
      <c r="AM70" s="79">
        <f t="shared" si="63"/>
        <v>0</v>
      </c>
      <c r="AN70" s="211">
        <f t="shared" si="64"/>
        <v>0</v>
      </c>
      <c r="AO70" s="216">
        <f t="shared" si="65"/>
        <v>0</v>
      </c>
    </row>
    <row r="71" spans="1:41" x14ac:dyDescent="0.3">
      <c r="A71" s="1" t="s">
        <v>123</v>
      </c>
      <c r="B71" t="s">
        <v>124</v>
      </c>
      <c r="C71" s="75">
        <f t="shared" si="42"/>
        <v>357607.66857142857</v>
      </c>
      <c r="D71" s="76">
        <f t="shared" si="43"/>
        <v>217835.04666666666</v>
      </c>
      <c r="E71" s="76">
        <f t="shared" si="44"/>
        <v>199373.9</v>
      </c>
      <c r="F71" s="76">
        <f t="shared" si="45"/>
        <v>0</v>
      </c>
      <c r="G71" s="76">
        <f t="shared" si="47"/>
        <v>0</v>
      </c>
      <c r="H71" s="103">
        <f t="shared" si="48"/>
        <v>-8.4748285223892814E-2</v>
      </c>
      <c r="I71" s="182">
        <v>253099.57</v>
      </c>
      <c r="J71" s="182">
        <v>198941.8</v>
      </c>
      <c r="K71" s="182">
        <v>201463.77</v>
      </c>
      <c r="L71" s="182">
        <v>222894.32</v>
      </c>
      <c r="M71" s="182">
        <v>178217.08</v>
      </c>
      <c r="N71" s="182">
        <v>197010.3</v>
      </c>
      <c r="O71" s="182"/>
      <c r="P71" s="182"/>
      <c r="Q71" s="182"/>
      <c r="R71" s="182"/>
      <c r="S71" s="182"/>
      <c r="T71" s="213"/>
      <c r="U71" s="215">
        <f t="shared" si="49"/>
        <v>1251626.8400000001</v>
      </c>
      <c r="V71" s="24"/>
      <c r="W71" s="78">
        <f t="shared" si="50"/>
        <v>0.96758089091911259</v>
      </c>
      <c r="X71" s="79">
        <f t="shared" si="9"/>
        <v>0.98785132312082979</v>
      </c>
      <c r="Y71" s="79">
        <f t="shared" si="10"/>
        <v>0.94636364930912109</v>
      </c>
      <c r="Z71" s="79">
        <f t="shared" si="11"/>
        <v>0</v>
      </c>
      <c r="AA71" s="79">
        <f t="shared" si="51"/>
        <v>0</v>
      </c>
      <c r="AB71" s="220">
        <f t="shared" si="52"/>
        <v>-4.1997892638985825E-2</v>
      </c>
      <c r="AC71" s="105">
        <f t="shared" si="53"/>
        <v>1.1380376348920864</v>
      </c>
      <c r="AD71" s="79">
        <f t="shared" si="54"/>
        <v>0.90337753155934963</v>
      </c>
      <c r="AE71" s="79">
        <f t="shared" si="55"/>
        <v>0.92025365198563869</v>
      </c>
      <c r="AF71" s="79">
        <f t="shared" si="56"/>
        <v>1.0333246177667752</v>
      </c>
      <c r="AG71" s="79">
        <f t="shared" si="57"/>
        <v>0.84887912967267454</v>
      </c>
      <c r="AH71" s="79">
        <f t="shared" si="58"/>
        <v>0.95464139825847616</v>
      </c>
      <c r="AI71" s="79">
        <f t="shared" si="59"/>
        <v>0</v>
      </c>
      <c r="AJ71" s="79">
        <f t="shared" si="60"/>
        <v>0</v>
      </c>
      <c r="AK71" s="79">
        <f t="shared" si="61"/>
        <v>0</v>
      </c>
      <c r="AL71" s="79">
        <f t="shared" si="62"/>
        <v>0</v>
      </c>
      <c r="AM71" s="79">
        <f t="shared" si="63"/>
        <v>0</v>
      </c>
      <c r="AN71" s="211">
        <f t="shared" si="64"/>
        <v>0</v>
      </c>
      <c r="AO71" s="216">
        <f t="shared" si="65"/>
        <v>5.798513964135001</v>
      </c>
    </row>
    <row r="72" spans="1:41" x14ac:dyDescent="0.3">
      <c r="A72" s="1" t="s">
        <v>125</v>
      </c>
      <c r="B72" t="s">
        <v>126</v>
      </c>
      <c r="C72" s="75">
        <f t="shared" si="42"/>
        <v>553427.25714285707</v>
      </c>
      <c r="D72" s="76">
        <f t="shared" si="43"/>
        <v>332820.4366666667</v>
      </c>
      <c r="E72" s="76">
        <f t="shared" si="44"/>
        <v>312844.69666666666</v>
      </c>
      <c r="F72" s="76">
        <f t="shared" si="45"/>
        <v>0</v>
      </c>
      <c r="G72" s="76">
        <f t="shared" si="47"/>
        <v>0</v>
      </c>
      <c r="H72" s="103">
        <f t="shared" si="48"/>
        <v>-6.0019571514493775E-2</v>
      </c>
      <c r="I72" s="182">
        <v>311793.68</v>
      </c>
      <c r="J72" s="182">
        <v>330368.96000000002</v>
      </c>
      <c r="K72" s="182">
        <v>356298.67</v>
      </c>
      <c r="L72" s="182">
        <v>300547.19</v>
      </c>
      <c r="M72" s="182">
        <v>292494.93</v>
      </c>
      <c r="N72" s="182">
        <v>345491.97</v>
      </c>
      <c r="O72" s="182"/>
      <c r="P72" s="182"/>
      <c r="Q72" s="182"/>
      <c r="R72" s="182"/>
      <c r="S72" s="182"/>
      <c r="T72" s="213"/>
      <c r="U72" s="215">
        <f t="shared" si="49"/>
        <v>1936995.4</v>
      </c>
      <c r="V72" s="24"/>
      <c r="W72" s="78">
        <f t="shared" si="50"/>
        <v>1.4974109494473788</v>
      </c>
      <c r="X72" s="79">
        <f t="shared" si="9"/>
        <v>1.5092939072651474</v>
      </c>
      <c r="Y72" s="79">
        <f t="shared" si="10"/>
        <v>1.4849729518481189</v>
      </c>
      <c r="Z72" s="79">
        <f t="shared" si="11"/>
        <v>0</v>
      </c>
      <c r="AA72" s="79">
        <f t="shared" si="51"/>
        <v>0</v>
      </c>
      <c r="AB72" s="220">
        <f t="shared" si="52"/>
        <v>-1.6114128136313931E-2</v>
      </c>
      <c r="AC72" s="105">
        <f t="shared" si="53"/>
        <v>1.40195</v>
      </c>
      <c r="AD72" s="79">
        <f t="shared" si="54"/>
        <v>1.500176913995096</v>
      </c>
      <c r="AE72" s="79">
        <f t="shared" si="55"/>
        <v>1.6275142288120883</v>
      </c>
      <c r="AF72" s="79">
        <f t="shared" si="56"/>
        <v>1.3933186374046156</v>
      </c>
      <c r="AG72" s="79">
        <f t="shared" si="57"/>
        <v>1.3932045212056547</v>
      </c>
      <c r="AH72" s="79">
        <f t="shared" si="58"/>
        <v>1.6741304253020044</v>
      </c>
      <c r="AI72" s="79">
        <f t="shared" si="59"/>
        <v>0</v>
      </c>
      <c r="AJ72" s="79">
        <f t="shared" si="60"/>
        <v>0</v>
      </c>
      <c r="AK72" s="79">
        <f t="shared" si="61"/>
        <v>0</v>
      </c>
      <c r="AL72" s="79">
        <f t="shared" si="62"/>
        <v>0</v>
      </c>
      <c r="AM72" s="79">
        <f t="shared" si="63"/>
        <v>0</v>
      </c>
      <c r="AN72" s="211">
        <f t="shared" si="64"/>
        <v>0</v>
      </c>
      <c r="AO72" s="216">
        <f t="shared" si="65"/>
        <v>8.9902947267194584</v>
      </c>
    </row>
    <row r="73" spans="1:41" x14ac:dyDescent="0.3">
      <c r="A73" s="1" t="s">
        <v>127</v>
      </c>
      <c r="B73" t="s">
        <v>128</v>
      </c>
      <c r="C73" s="75">
        <f t="shared" si="42"/>
        <v>142421.49714285714</v>
      </c>
      <c r="D73" s="76">
        <f t="shared" si="43"/>
        <v>135087.06333333332</v>
      </c>
      <c r="E73" s="76">
        <f t="shared" si="44"/>
        <v>31071.350000000002</v>
      </c>
      <c r="F73" s="76">
        <f t="shared" si="45"/>
        <v>0</v>
      </c>
      <c r="G73" s="76">
        <f t="shared" si="47"/>
        <v>0</v>
      </c>
      <c r="H73" s="103">
        <f t="shared" si="48"/>
        <v>-0.76999018830300525</v>
      </c>
      <c r="I73" s="182">
        <v>39574.65</v>
      </c>
      <c r="J73" s="182">
        <v>116105.85</v>
      </c>
      <c r="K73" s="182">
        <v>249580.69</v>
      </c>
      <c r="L73" s="182">
        <v>62681.440000000002</v>
      </c>
      <c r="M73" s="182">
        <v>29583.45</v>
      </c>
      <c r="N73" s="182">
        <v>949.16</v>
      </c>
      <c r="O73" s="182"/>
      <c r="P73" s="182"/>
      <c r="Q73" s="182"/>
      <c r="R73" s="182"/>
      <c r="S73" s="182"/>
      <c r="T73" s="213"/>
      <c r="U73" s="215">
        <f t="shared" si="49"/>
        <v>498475.24</v>
      </c>
      <c r="V73" s="24"/>
      <c r="W73" s="78">
        <f t="shared" si="50"/>
        <v>0.38535057047859284</v>
      </c>
      <c r="X73" s="79">
        <f t="shared" si="9"/>
        <v>0.61260084771639589</v>
      </c>
      <c r="Y73" s="79">
        <f t="shared" si="10"/>
        <v>0.14748568481110597</v>
      </c>
      <c r="Z73" s="79">
        <f t="shared" si="11"/>
        <v>0</v>
      </c>
      <c r="AA73" s="79">
        <f t="shared" si="51"/>
        <v>0</v>
      </c>
      <c r="AB73" s="220">
        <f t="shared" si="52"/>
        <v>-0.75924668507905069</v>
      </c>
      <c r="AC73" s="105">
        <f t="shared" si="53"/>
        <v>0.1779435701438849</v>
      </c>
      <c r="AD73" s="79">
        <f t="shared" si="54"/>
        <v>0.52722663699936434</v>
      </c>
      <c r="AE73" s="79">
        <f t="shared" si="55"/>
        <v>1.1400438969130557</v>
      </c>
      <c r="AF73" s="79">
        <f t="shared" si="56"/>
        <v>0.29058737355474584</v>
      </c>
      <c r="AG73" s="79">
        <f t="shared" si="57"/>
        <v>0.14091114773463401</v>
      </c>
      <c r="AH73" s="79">
        <f t="shared" si="58"/>
        <v>4.5992896288722732E-3</v>
      </c>
      <c r="AI73" s="79">
        <f t="shared" si="59"/>
        <v>0</v>
      </c>
      <c r="AJ73" s="79">
        <f t="shared" si="60"/>
        <v>0</v>
      </c>
      <c r="AK73" s="79">
        <f t="shared" si="61"/>
        <v>0</v>
      </c>
      <c r="AL73" s="79">
        <f t="shared" si="62"/>
        <v>0</v>
      </c>
      <c r="AM73" s="79">
        <f t="shared" si="63"/>
        <v>0</v>
      </c>
      <c r="AN73" s="211">
        <f t="shared" si="64"/>
        <v>0</v>
      </c>
      <c r="AO73" s="216">
        <f t="shared" si="65"/>
        <v>2.2813119149745571</v>
      </c>
    </row>
    <row r="74" spans="1:41" x14ac:dyDescent="0.3">
      <c r="A74" s="1" t="s">
        <v>129</v>
      </c>
      <c r="B74" t="s">
        <v>130</v>
      </c>
      <c r="C74" s="75">
        <f t="shared" si="42"/>
        <v>0</v>
      </c>
      <c r="D74" s="76">
        <f t="shared" si="43"/>
        <v>0</v>
      </c>
      <c r="E74" s="76">
        <f t="shared" si="44"/>
        <v>0</v>
      </c>
      <c r="F74" s="76">
        <f t="shared" si="45"/>
        <v>0</v>
      </c>
      <c r="G74" s="76">
        <f t="shared" si="47"/>
        <v>0</v>
      </c>
      <c r="H74" s="103">
        <f t="shared" si="48"/>
        <v>0</v>
      </c>
      <c r="I74" s="182">
        <v>0</v>
      </c>
      <c r="J74" s="182">
        <v>0</v>
      </c>
      <c r="K74" s="182">
        <v>0</v>
      </c>
      <c r="L74" s="182">
        <v>0</v>
      </c>
      <c r="M74" s="182">
        <v>0</v>
      </c>
      <c r="N74" s="182">
        <v>0</v>
      </c>
      <c r="O74" s="182"/>
      <c r="P74" s="182"/>
      <c r="Q74" s="182"/>
      <c r="R74" s="182"/>
      <c r="S74" s="182"/>
      <c r="T74" s="213"/>
      <c r="U74" s="215">
        <f t="shared" si="49"/>
        <v>0</v>
      </c>
      <c r="V74" s="24"/>
      <c r="W74" s="78">
        <f t="shared" si="50"/>
        <v>0</v>
      </c>
      <c r="X74" s="79">
        <f t="shared" si="9"/>
        <v>0</v>
      </c>
      <c r="Y74" s="79">
        <f t="shared" si="10"/>
        <v>0</v>
      </c>
      <c r="Z74" s="79">
        <f t="shared" si="11"/>
        <v>0</v>
      </c>
      <c r="AA74" s="79">
        <f t="shared" si="51"/>
        <v>0</v>
      </c>
      <c r="AB74" s="220">
        <f t="shared" si="52"/>
        <v>0</v>
      </c>
      <c r="AC74" s="105">
        <f t="shared" si="53"/>
        <v>0</v>
      </c>
      <c r="AD74" s="79">
        <f t="shared" si="54"/>
        <v>0</v>
      </c>
      <c r="AE74" s="79">
        <f t="shared" si="55"/>
        <v>0</v>
      </c>
      <c r="AF74" s="79">
        <f t="shared" si="56"/>
        <v>0</v>
      </c>
      <c r="AG74" s="79">
        <f t="shared" si="57"/>
        <v>0</v>
      </c>
      <c r="AH74" s="79">
        <f t="shared" si="58"/>
        <v>0</v>
      </c>
      <c r="AI74" s="79">
        <f t="shared" si="59"/>
        <v>0</v>
      </c>
      <c r="AJ74" s="79">
        <f t="shared" si="60"/>
        <v>0</v>
      </c>
      <c r="AK74" s="79">
        <f t="shared" si="61"/>
        <v>0</v>
      </c>
      <c r="AL74" s="79">
        <f t="shared" si="62"/>
        <v>0</v>
      </c>
      <c r="AM74" s="79">
        <f t="shared" si="63"/>
        <v>0</v>
      </c>
      <c r="AN74" s="211">
        <f t="shared" si="64"/>
        <v>0</v>
      </c>
      <c r="AO74" s="216">
        <f t="shared" si="65"/>
        <v>0</v>
      </c>
    </row>
    <row r="75" spans="1:41" x14ac:dyDescent="0.3">
      <c r="A75" s="1" t="s">
        <v>131</v>
      </c>
      <c r="B75" t="s">
        <v>132</v>
      </c>
      <c r="C75" s="75">
        <f t="shared" si="42"/>
        <v>321219.43428571429</v>
      </c>
      <c r="D75" s="76">
        <f t="shared" si="43"/>
        <v>184472.76333333334</v>
      </c>
      <c r="E75" s="76">
        <f t="shared" si="44"/>
        <v>190283.24333333332</v>
      </c>
      <c r="F75" s="76">
        <f t="shared" si="45"/>
        <v>0</v>
      </c>
      <c r="G75" s="76">
        <f t="shared" si="47"/>
        <v>0</v>
      </c>
      <c r="H75" s="103">
        <f t="shared" si="48"/>
        <v>3.1497766364028089E-2</v>
      </c>
      <c r="I75" s="182">
        <v>202320.65</v>
      </c>
      <c r="J75" s="182">
        <v>188658.33</v>
      </c>
      <c r="K75" s="182">
        <v>162439.31</v>
      </c>
      <c r="L75" s="182">
        <v>186046.26</v>
      </c>
      <c r="M75" s="182">
        <v>177827.07</v>
      </c>
      <c r="N75" s="182">
        <v>206976.4</v>
      </c>
      <c r="O75" s="182"/>
      <c r="P75" s="182"/>
      <c r="Q75" s="182"/>
      <c r="R75" s="182"/>
      <c r="S75" s="182"/>
      <c r="T75" s="213"/>
      <c r="U75" s="215">
        <f t="shared" si="49"/>
        <v>1124268.02</v>
      </c>
      <c r="V75" s="24"/>
      <c r="W75" s="78">
        <f t="shared" si="50"/>
        <v>0.86912506000867362</v>
      </c>
      <c r="X75" s="79">
        <f t="shared" si="9"/>
        <v>0.83655805678248696</v>
      </c>
      <c r="Y75" s="79">
        <f t="shared" si="10"/>
        <v>0.90321323183881541</v>
      </c>
      <c r="Z75" s="79">
        <f t="shared" si="11"/>
        <v>0</v>
      </c>
      <c r="AA75" s="79">
        <f t="shared" si="51"/>
        <v>0</v>
      </c>
      <c r="AB75" s="220">
        <f t="shared" si="52"/>
        <v>7.9677883101972727E-2</v>
      </c>
      <c r="AC75" s="105">
        <f t="shared" si="53"/>
        <v>0.90971515287769777</v>
      </c>
      <c r="AD75" s="79">
        <f t="shared" si="54"/>
        <v>0.85668118245390967</v>
      </c>
      <c r="AE75" s="79">
        <f t="shared" si="55"/>
        <v>0.74199628178072552</v>
      </c>
      <c r="AF75" s="79">
        <f t="shared" si="56"/>
        <v>0.8624992350699564</v>
      </c>
      <c r="AG75" s="79">
        <f t="shared" si="57"/>
        <v>0.84702144381358846</v>
      </c>
      <c r="AH75" s="79">
        <f t="shared" si="58"/>
        <v>1.0029335517102693</v>
      </c>
      <c r="AI75" s="79">
        <f t="shared" si="59"/>
        <v>0</v>
      </c>
      <c r="AJ75" s="79">
        <f t="shared" si="60"/>
        <v>0</v>
      </c>
      <c r="AK75" s="79">
        <f t="shared" si="61"/>
        <v>0</v>
      </c>
      <c r="AL75" s="79">
        <f t="shared" si="62"/>
        <v>0</v>
      </c>
      <c r="AM75" s="79">
        <f t="shared" si="63"/>
        <v>0</v>
      </c>
      <c r="AN75" s="211">
        <f t="shared" si="64"/>
        <v>0</v>
      </c>
      <c r="AO75" s="216">
        <f t="shared" si="65"/>
        <v>5.2208468477061469</v>
      </c>
    </row>
    <row r="76" spans="1:41" x14ac:dyDescent="0.3">
      <c r="A76" s="1" t="s">
        <v>133</v>
      </c>
      <c r="B76" t="s">
        <v>134</v>
      </c>
      <c r="C76" s="75">
        <f t="shared" si="42"/>
        <v>207985.73428571431</v>
      </c>
      <c r="D76" s="76">
        <f t="shared" si="43"/>
        <v>121236.71</v>
      </c>
      <c r="E76" s="76">
        <f t="shared" si="44"/>
        <v>121413.31333333334</v>
      </c>
      <c r="F76" s="76">
        <f t="shared" si="45"/>
        <v>0</v>
      </c>
      <c r="G76" s="76">
        <f t="shared" si="47"/>
        <v>0</v>
      </c>
      <c r="H76" s="103">
        <f t="shared" si="48"/>
        <v>1.456682001130949E-3</v>
      </c>
      <c r="I76" s="182">
        <v>153593.85</v>
      </c>
      <c r="J76" s="182">
        <v>110483.84</v>
      </c>
      <c r="K76" s="182">
        <v>99632.44</v>
      </c>
      <c r="L76" s="182">
        <v>198153.75</v>
      </c>
      <c r="M76" s="182">
        <v>128012.68</v>
      </c>
      <c r="N76" s="182">
        <v>38073.51</v>
      </c>
      <c r="O76" s="182"/>
      <c r="P76" s="182"/>
      <c r="Q76" s="182"/>
      <c r="R76" s="182"/>
      <c r="S76" s="182"/>
      <c r="T76" s="213"/>
      <c r="U76" s="215">
        <f t="shared" si="49"/>
        <v>727950.07000000007</v>
      </c>
      <c r="V76" s="24"/>
      <c r="W76" s="78">
        <f t="shared" si="50"/>
        <v>0.56274806097577001</v>
      </c>
      <c r="X76" s="79">
        <f t="shared" si="9"/>
        <v>0.54979144181321826</v>
      </c>
      <c r="Y76" s="79">
        <f t="shared" si="10"/>
        <v>0.57630986945054041</v>
      </c>
      <c r="Z76" s="79">
        <f t="shared" si="11"/>
        <v>0</v>
      </c>
      <c r="AA76" s="79">
        <f t="shared" si="51"/>
        <v>0</v>
      </c>
      <c r="AB76" s="220">
        <f t="shared" si="52"/>
        <v>4.8233613003985806E-2</v>
      </c>
      <c r="AC76" s="105">
        <f t="shared" ref="AC76:AC85" si="66">IFERROR(I76/I$14,0)</f>
        <v>0.69061982913669062</v>
      </c>
      <c r="AD76" s="79">
        <f t="shared" ref="AD76:AD85" si="67">IFERROR(J76/J$14,0)</f>
        <v>0.50169757515212055</v>
      </c>
      <c r="AE76" s="79">
        <f t="shared" ref="AE76:AE85" si="68">IFERROR(K76/K$14,0)</f>
        <v>0.4551047405011831</v>
      </c>
      <c r="AF76" s="79">
        <f t="shared" ref="AF76:AF85" si="69">IFERROR(L76/L$14,0)</f>
        <v>0.91862882812717306</v>
      </c>
      <c r="AG76" s="79">
        <f t="shared" ref="AG76:AG85" si="70">IFERROR(M76/M$14,0)</f>
        <v>0.6097467896200891</v>
      </c>
      <c r="AH76" s="79">
        <f t="shared" ref="AH76:AH85" si="71">IFERROR(N76/N$14,0)</f>
        <v>0.18449060187720176</v>
      </c>
      <c r="AI76" s="79">
        <f t="shared" ref="AI76:AI85" si="72">IFERROR(O76/O$14,0)</f>
        <v>0</v>
      </c>
      <c r="AJ76" s="79">
        <f t="shared" ref="AJ76:AJ85" si="73">IFERROR(P76/P$14,0)</f>
        <v>0</v>
      </c>
      <c r="AK76" s="79">
        <f t="shared" ref="AK76:AK85" si="74">IFERROR(Q76/Q$14,0)</f>
        <v>0</v>
      </c>
      <c r="AL76" s="79">
        <f t="shared" ref="AL76:AL85" si="75">IFERROR(R76/R$14,0)</f>
        <v>0</v>
      </c>
      <c r="AM76" s="79">
        <f t="shared" ref="AM76:AM85" si="76">IFERROR(S76/S$14,0)</f>
        <v>0</v>
      </c>
      <c r="AN76" s="211">
        <f t="shared" si="64"/>
        <v>0</v>
      </c>
      <c r="AO76" s="216">
        <f t="shared" si="65"/>
        <v>3.3602883644144583</v>
      </c>
    </row>
    <row r="77" spans="1:41" x14ac:dyDescent="0.3">
      <c r="A77" s="1" t="s">
        <v>135</v>
      </c>
      <c r="B77" t="s">
        <v>136</v>
      </c>
      <c r="C77" s="75">
        <f t="shared" si="42"/>
        <v>0</v>
      </c>
      <c r="D77" s="76">
        <f t="shared" si="43"/>
        <v>0</v>
      </c>
      <c r="E77" s="76">
        <f t="shared" si="44"/>
        <v>0</v>
      </c>
      <c r="F77" s="76">
        <f t="shared" si="45"/>
        <v>0</v>
      </c>
      <c r="G77" s="76">
        <f t="shared" si="47"/>
        <v>0</v>
      </c>
      <c r="H77" s="103">
        <f t="shared" si="48"/>
        <v>0</v>
      </c>
      <c r="I77" s="182">
        <v>0</v>
      </c>
      <c r="J77" s="182">
        <v>0</v>
      </c>
      <c r="K77" s="182">
        <v>0</v>
      </c>
      <c r="L77" s="182">
        <v>0</v>
      </c>
      <c r="M77" s="182">
        <v>0</v>
      </c>
      <c r="N77" s="182">
        <v>0</v>
      </c>
      <c r="O77" s="182"/>
      <c r="P77" s="182"/>
      <c r="Q77" s="182"/>
      <c r="R77" s="182"/>
      <c r="S77" s="182"/>
      <c r="T77" s="213"/>
      <c r="U77" s="215">
        <f t="shared" si="49"/>
        <v>0</v>
      </c>
      <c r="V77" s="24"/>
      <c r="W77" s="78">
        <f t="shared" si="50"/>
        <v>0</v>
      </c>
      <c r="X77" s="79">
        <f t="shared" si="9"/>
        <v>0</v>
      </c>
      <c r="Y77" s="79">
        <f t="shared" si="10"/>
        <v>0</v>
      </c>
      <c r="Z77" s="79">
        <f t="shared" si="11"/>
        <v>0</v>
      </c>
      <c r="AA77" s="79">
        <f t="shared" si="51"/>
        <v>0</v>
      </c>
      <c r="AB77" s="220">
        <f t="shared" si="52"/>
        <v>0</v>
      </c>
      <c r="AC77" s="105">
        <f t="shared" si="66"/>
        <v>0</v>
      </c>
      <c r="AD77" s="79">
        <f t="shared" si="67"/>
        <v>0</v>
      </c>
      <c r="AE77" s="79">
        <f t="shared" si="68"/>
        <v>0</v>
      </c>
      <c r="AF77" s="79">
        <f t="shared" si="69"/>
        <v>0</v>
      </c>
      <c r="AG77" s="79">
        <f t="shared" si="70"/>
        <v>0</v>
      </c>
      <c r="AH77" s="79">
        <f t="shared" si="71"/>
        <v>0</v>
      </c>
      <c r="AI77" s="79">
        <f t="shared" si="72"/>
        <v>0</v>
      </c>
      <c r="AJ77" s="79">
        <f t="shared" si="73"/>
        <v>0</v>
      </c>
      <c r="AK77" s="79">
        <f t="shared" si="74"/>
        <v>0</v>
      </c>
      <c r="AL77" s="79">
        <f t="shared" si="75"/>
        <v>0</v>
      </c>
      <c r="AM77" s="79">
        <f t="shared" si="76"/>
        <v>0</v>
      </c>
      <c r="AN77" s="211">
        <f t="shared" si="64"/>
        <v>0</v>
      </c>
      <c r="AO77" s="216">
        <f t="shared" si="65"/>
        <v>0</v>
      </c>
    </row>
    <row r="78" spans="1:41" x14ac:dyDescent="0.3">
      <c r="A78" s="1" t="s">
        <v>137</v>
      </c>
      <c r="B78" t="s">
        <v>138</v>
      </c>
      <c r="C78" s="75">
        <f t="shared" si="42"/>
        <v>0</v>
      </c>
      <c r="D78" s="76">
        <f t="shared" si="43"/>
        <v>0</v>
      </c>
      <c r="E78" s="76">
        <f t="shared" si="44"/>
        <v>0</v>
      </c>
      <c r="F78" s="76">
        <f t="shared" si="45"/>
        <v>0</v>
      </c>
      <c r="G78" s="76">
        <f t="shared" si="47"/>
        <v>0</v>
      </c>
      <c r="H78" s="103">
        <f t="shared" si="48"/>
        <v>0</v>
      </c>
      <c r="I78" s="182">
        <v>0</v>
      </c>
      <c r="J78" s="182">
        <v>0</v>
      </c>
      <c r="K78" s="182">
        <v>0</v>
      </c>
      <c r="L78" s="182">
        <v>0</v>
      </c>
      <c r="M78" s="182">
        <v>0</v>
      </c>
      <c r="N78" s="182">
        <v>0</v>
      </c>
      <c r="O78" s="182"/>
      <c r="P78" s="182"/>
      <c r="Q78" s="182"/>
      <c r="R78" s="182"/>
      <c r="S78" s="182"/>
      <c r="T78" s="213"/>
      <c r="U78" s="215">
        <f t="shared" si="49"/>
        <v>0</v>
      </c>
      <c r="V78" s="24"/>
      <c r="W78" s="78">
        <f t="shared" si="50"/>
        <v>0</v>
      </c>
      <c r="X78" s="79">
        <f t="shared" si="9"/>
        <v>0</v>
      </c>
      <c r="Y78" s="79">
        <f t="shared" si="10"/>
        <v>0</v>
      </c>
      <c r="Z78" s="79">
        <f t="shared" si="11"/>
        <v>0</v>
      </c>
      <c r="AA78" s="79">
        <f t="shared" si="51"/>
        <v>0</v>
      </c>
      <c r="AB78" s="220">
        <f t="shared" si="52"/>
        <v>0</v>
      </c>
      <c r="AC78" s="105">
        <f t="shared" si="66"/>
        <v>0</v>
      </c>
      <c r="AD78" s="79">
        <f t="shared" si="67"/>
        <v>0</v>
      </c>
      <c r="AE78" s="79">
        <f t="shared" si="68"/>
        <v>0</v>
      </c>
      <c r="AF78" s="79">
        <f t="shared" si="69"/>
        <v>0</v>
      </c>
      <c r="AG78" s="79">
        <f t="shared" si="70"/>
        <v>0</v>
      </c>
      <c r="AH78" s="79">
        <f t="shared" si="71"/>
        <v>0</v>
      </c>
      <c r="AI78" s="79">
        <f t="shared" si="72"/>
        <v>0</v>
      </c>
      <c r="AJ78" s="79">
        <f t="shared" si="73"/>
        <v>0</v>
      </c>
      <c r="AK78" s="79">
        <f t="shared" si="74"/>
        <v>0</v>
      </c>
      <c r="AL78" s="79">
        <f t="shared" si="75"/>
        <v>0</v>
      </c>
      <c r="AM78" s="79">
        <f t="shared" si="76"/>
        <v>0</v>
      </c>
      <c r="AN78" s="211">
        <f t="shared" si="64"/>
        <v>0</v>
      </c>
      <c r="AO78" s="216">
        <f t="shared" si="65"/>
        <v>0</v>
      </c>
    </row>
    <row r="79" spans="1:41" x14ac:dyDescent="0.3">
      <c r="A79" s="1" t="s">
        <v>139</v>
      </c>
      <c r="B79" t="s">
        <v>140</v>
      </c>
      <c r="C79" s="75">
        <f t="shared" si="42"/>
        <v>91059685.385714293</v>
      </c>
      <c r="D79" s="76">
        <f t="shared" si="43"/>
        <v>53738692.336666666</v>
      </c>
      <c r="E79" s="76">
        <f t="shared" si="44"/>
        <v>52497607.280000001</v>
      </c>
      <c r="F79" s="76">
        <f t="shared" si="45"/>
        <v>0</v>
      </c>
      <c r="G79" s="76">
        <f t="shared" si="47"/>
        <v>0</v>
      </c>
      <c r="H79" s="103">
        <f t="shared" si="48"/>
        <v>-2.3094813116988612E-2</v>
      </c>
      <c r="I79" s="182">
        <v>55439720.57</v>
      </c>
      <c r="J79" s="182">
        <v>53908814.520000003</v>
      </c>
      <c r="K79" s="182">
        <v>51867541.920000002</v>
      </c>
      <c r="L79" s="182">
        <v>55406309.369999997</v>
      </c>
      <c r="M79" s="182">
        <v>49530382.969999999</v>
      </c>
      <c r="N79" s="182">
        <v>52556129.5</v>
      </c>
      <c r="O79" s="182"/>
      <c r="P79" s="182"/>
      <c r="Q79" s="182"/>
      <c r="R79" s="182"/>
      <c r="S79" s="182"/>
      <c r="T79" s="213"/>
      <c r="U79" s="215">
        <f t="shared" si="49"/>
        <v>318708898.85000002</v>
      </c>
      <c r="V79" s="24"/>
      <c r="W79" s="78">
        <f t="shared" si="50"/>
        <v>246.38065471105776</v>
      </c>
      <c r="X79" s="79">
        <f t="shared" si="9"/>
        <v>243.69741756381302</v>
      </c>
      <c r="Y79" s="79">
        <f t="shared" si="10"/>
        <v>249.18922288974576</v>
      </c>
      <c r="Z79" s="79">
        <f t="shared" si="11"/>
        <v>0</v>
      </c>
      <c r="AA79" s="79">
        <f t="shared" si="51"/>
        <v>0</v>
      </c>
      <c r="AB79" s="220">
        <f t="shared" si="52"/>
        <v>2.2535344776457043E-2</v>
      </c>
      <c r="AC79" s="105">
        <f t="shared" si="66"/>
        <v>249.27931910971222</v>
      </c>
      <c r="AD79" s="79">
        <f t="shared" si="67"/>
        <v>244.79527072927075</v>
      </c>
      <c r="AE79" s="79">
        <f t="shared" si="68"/>
        <v>236.92247430591718</v>
      </c>
      <c r="AF79" s="79">
        <f t="shared" si="69"/>
        <v>256.86030694556479</v>
      </c>
      <c r="AG79" s="79">
        <f t="shared" si="70"/>
        <v>235.92187902488283</v>
      </c>
      <c r="AH79" s="79">
        <f t="shared" si="71"/>
        <v>254.66819223631228</v>
      </c>
      <c r="AI79" s="79">
        <f t="shared" si="72"/>
        <v>0</v>
      </c>
      <c r="AJ79" s="79">
        <f t="shared" si="73"/>
        <v>0</v>
      </c>
      <c r="AK79" s="79">
        <f t="shared" si="74"/>
        <v>0</v>
      </c>
      <c r="AL79" s="79">
        <f t="shared" si="75"/>
        <v>0</v>
      </c>
      <c r="AM79" s="79">
        <f t="shared" si="76"/>
        <v>0</v>
      </c>
      <c r="AN79" s="211">
        <f t="shared" si="64"/>
        <v>0</v>
      </c>
      <c r="AO79" s="216">
        <f t="shared" si="65"/>
        <v>1478.4474423516601</v>
      </c>
    </row>
    <row r="80" spans="1:41" x14ac:dyDescent="0.3">
      <c r="A80" s="1" t="s">
        <v>141</v>
      </c>
      <c r="B80" t="s">
        <v>142</v>
      </c>
      <c r="C80" s="75">
        <f t="shared" si="42"/>
        <v>0</v>
      </c>
      <c r="D80" s="76">
        <f t="shared" si="43"/>
        <v>0</v>
      </c>
      <c r="E80" s="76">
        <f t="shared" si="44"/>
        <v>0</v>
      </c>
      <c r="F80" s="76">
        <f t="shared" si="45"/>
        <v>0</v>
      </c>
      <c r="G80" s="76">
        <f t="shared" si="47"/>
        <v>0</v>
      </c>
      <c r="H80" s="103">
        <f t="shared" si="48"/>
        <v>0</v>
      </c>
      <c r="I80" s="182">
        <v>0</v>
      </c>
      <c r="J80" s="182">
        <v>0</v>
      </c>
      <c r="K80" s="182">
        <v>0</v>
      </c>
      <c r="L80" s="182">
        <v>0</v>
      </c>
      <c r="M80" s="182">
        <v>0</v>
      </c>
      <c r="N80" s="182">
        <v>0</v>
      </c>
      <c r="O80" s="182"/>
      <c r="P80" s="182"/>
      <c r="Q80" s="182"/>
      <c r="R80" s="182"/>
      <c r="S80" s="182"/>
      <c r="T80" s="213"/>
      <c r="U80" s="215">
        <f t="shared" si="49"/>
        <v>0</v>
      </c>
      <c r="V80" s="24"/>
      <c r="W80" s="78">
        <f t="shared" si="50"/>
        <v>0</v>
      </c>
      <c r="X80" s="79">
        <f t="shared" si="9"/>
        <v>0</v>
      </c>
      <c r="Y80" s="79">
        <f t="shared" si="10"/>
        <v>0</v>
      </c>
      <c r="Z80" s="79">
        <f t="shared" si="11"/>
        <v>0</v>
      </c>
      <c r="AA80" s="79">
        <f t="shared" si="51"/>
        <v>0</v>
      </c>
      <c r="AB80" s="220">
        <f t="shared" si="52"/>
        <v>0</v>
      </c>
      <c r="AC80" s="105">
        <f t="shared" si="66"/>
        <v>0</v>
      </c>
      <c r="AD80" s="79">
        <f t="shared" si="67"/>
        <v>0</v>
      </c>
      <c r="AE80" s="79">
        <f t="shared" si="68"/>
        <v>0</v>
      </c>
      <c r="AF80" s="79">
        <f t="shared" si="69"/>
        <v>0</v>
      </c>
      <c r="AG80" s="79">
        <f t="shared" si="70"/>
        <v>0</v>
      </c>
      <c r="AH80" s="79">
        <f t="shared" si="71"/>
        <v>0</v>
      </c>
      <c r="AI80" s="79">
        <f t="shared" si="72"/>
        <v>0</v>
      </c>
      <c r="AJ80" s="79">
        <f t="shared" si="73"/>
        <v>0</v>
      </c>
      <c r="AK80" s="79">
        <f t="shared" si="74"/>
        <v>0</v>
      </c>
      <c r="AL80" s="79">
        <f t="shared" si="75"/>
        <v>0</v>
      </c>
      <c r="AM80" s="79">
        <f t="shared" si="76"/>
        <v>0</v>
      </c>
      <c r="AN80" s="211">
        <f t="shared" si="64"/>
        <v>0</v>
      </c>
      <c r="AO80" s="216">
        <f t="shared" si="65"/>
        <v>0</v>
      </c>
    </row>
    <row r="81" spans="1:41" x14ac:dyDescent="0.3">
      <c r="A81" s="1" t="s">
        <v>143</v>
      </c>
      <c r="B81" t="s">
        <v>144</v>
      </c>
      <c r="C81" s="75">
        <f t="shared" si="42"/>
        <v>0</v>
      </c>
      <c r="D81" s="76">
        <f t="shared" si="43"/>
        <v>0</v>
      </c>
      <c r="E81" s="76">
        <f t="shared" si="44"/>
        <v>0</v>
      </c>
      <c r="F81" s="76">
        <f t="shared" si="45"/>
        <v>0</v>
      </c>
      <c r="G81" s="76">
        <f t="shared" si="47"/>
        <v>0</v>
      </c>
      <c r="H81" s="103">
        <f t="shared" si="48"/>
        <v>0</v>
      </c>
      <c r="I81" s="182">
        <v>0</v>
      </c>
      <c r="J81" s="182">
        <v>0</v>
      </c>
      <c r="K81" s="182">
        <v>0</v>
      </c>
      <c r="L81" s="182">
        <v>0</v>
      </c>
      <c r="M81" s="182">
        <v>0</v>
      </c>
      <c r="N81" s="182">
        <v>0</v>
      </c>
      <c r="O81" s="182"/>
      <c r="P81" s="182"/>
      <c r="Q81" s="182"/>
      <c r="R81" s="182"/>
      <c r="S81" s="182"/>
      <c r="T81" s="213"/>
      <c r="U81" s="215">
        <f t="shared" si="49"/>
        <v>0</v>
      </c>
      <c r="V81" s="24"/>
      <c r="W81" s="78">
        <f t="shared" si="50"/>
        <v>0</v>
      </c>
      <c r="X81" s="79">
        <f t="shared" si="9"/>
        <v>0</v>
      </c>
      <c r="Y81" s="79">
        <f t="shared" si="10"/>
        <v>0</v>
      </c>
      <c r="Z81" s="79">
        <f t="shared" si="11"/>
        <v>0</v>
      </c>
      <c r="AA81" s="79">
        <f t="shared" si="51"/>
        <v>0</v>
      </c>
      <c r="AB81" s="220">
        <f t="shared" si="52"/>
        <v>0</v>
      </c>
      <c r="AC81" s="105">
        <f t="shared" si="66"/>
        <v>0</v>
      </c>
      <c r="AD81" s="79">
        <f t="shared" si="67"/>
        <v>0</v>
      </c>
      <c r="AE81" s="79">
        <f t="shared" si="68"/>
        <v>0</v>
      </c>
      <c r="AF81" s="79">
        <f t="shared" si="69"/>
        <v>0</v>
      </c>
      <c r="AG81" s="79">
        <f t="shared" si="70"/>
        <v>0</v>
      </c>
      <c r="AH81" s="79">
        <f t="shared" si="71"/>
        <v>0</v>
      </c>
      <c r="AI81" s="79">
        <f t="shared" si="72"/>
        <v>0</v>
      </c>
      <c r="AJ81" s="79">
        <f t="shared" si="73"/>
        <v>0</v>
      </c>
      <c r="AK81" s="79">
        <f t="shared" si="74"/>
        <v>0</v>
      </c>
      <c r="AL81" s="79">
        <f t="shared" si="75"/>
        <v>0</v>
      </c>
      <c r="AM81" s="79">
        <f t="shared" si="76"/>
        <v>0</v>
      </c>
      <c r="AN81" s="211">
        <f t="shared" si="64"/>
        <v>0</v>
      </c>
      <c r="AO81" s="216">
        <f t="shared" si="65"/>
        <v>0</v>
      </c>
    </row>
    <row r="82" spans="1:41" x14ac:dyDescent="0.3">
      <c r="A82" s="1" t="s">
        <v>145</v>
      </c>
      <c r="B82" t="s">
        <v>146</v>
      </c>
      <c r="C82" s="75">
        <f t="shared" si="42"/>
        <v>224479.98285714284</v>
      </c>
      <c r="D82" s="76">
        <f t="shared" si="43"/>
        <v>138681.29666666666</v>
      </c>
      <c r="E82" s="76">
        <f t="shared" si="44"/>
        <v>123212.01666666666</v>
      </c>
      <c r="F82" s="76">
        <f t="shared" si="45"/>
        <v>0</v>
      </c>
      <c r="G82" s="76">
        <f t="shared" si="47"/>
        <v>0</v>
      </c>
      <c r="H82" s="103">
        <f t="shared" si="48"/>
        <v>-0.11154553910165584</v>
      </c>
      <c r="I82" s="182">
        <v>129119.15</v>
      </c>
      <c r="J82" s="182">
        <v>152143.62</v>
      </c>
      <c r="K82" s="182">
        <v>134781.12</v>
      </c>
      <c r="L82" s="182">
        <v>137946.12</v>
      </c>
      <c r="M82" s="182">
        <v>129117.98</v>
      </c>
      <c r="N82" s="182">
        <v>102571.95</v>
      </c>
      <c r="O82" s="182"/>
      <c r="P82" s="182"/>
      <c r="Q82" s="182"/>
      <c r="R82" s="182"/>
      <c r="S82" s="182"/>
      <c r="T82" s="213"/>
      <c r="U82" s="215">
        <f t="shared" si="49"/>
        <v>785679.94</v>
      </c>
      <c r="V82" s="24"/>
      <c r="W82" s="78">
        <f t="shared" si="50"/>
        <v>0.60737663337618653</v>
      </c>
      <c r="X82" s="79">
        <f t="shared" ref="X82:X85" si="77">IFERROR(AVERAGE($I82:$K82)/X$14,"")</f>
        <v>0.62890019076642145</v>
      </c>
      <c r="Y82" s="79">
        <f t="shared" ref="Y82:Y85" si="78">IFERROR(AVERAGE($L82:$N82)/Y$14,0)</f>
        <v>0.58484773448983496</v>
      </c>
      <c r="Z82" s="79">
        <f t="shared" ref="Z82:Z85" si="79">IFERROR(AVERAGE($O82:$Q82)/Z$14,0)</f>
        <v>0</v>
      </c>
      <c r="AA82" s="79">
        <f t="shared" si="51"/>
        <v>0</v>
      </c>
      <c r="AB82" s="220">
        <f t="shared" si="52"/>
        <v>-7.0046816527279329E-2</v>
      </c>
      <c r="AC82" s="105">
        <f t="shared" si="66"/>
        <v>0.58057171762589921</v>
      </c>
      <c r="AD82" s="79">
        <f t="shared" si="67"/>
        <v>0.69087103805285621</v>
      </c>
      <c r="AE82" s="79">
        <f t="shared" si="68"/>
        <v>0.61565817962562008</v>
      </c>
      <c r="AF82" s="79">
        <f t="shared" si="69"/>
        <v>0.6395098884592918</v>
      </c>
      <c r="AG82" s="79">
        <f t="shared" si="70"/>
        <v>0.61501152688335936</v>
      </c>
      <c r="AH82" s="79">
        <f t="shared" si="71"/>
        <v>0.4970269563068454</v>
      </c>
      <c r="AI82" s="79">
        <f t="shared" si="72"/>
        <v>0</v>
      </c>
      <c r="AJ82" s="79">
        <f t="shared" si="73"/>
        <v>0</v>
      </c>
      <c r="AK82" s="79">
        <f t="shared" si="74"/>
        <v>0</v>
      </c>
      <c r="AL82" s="79">
        <f t="shared" si="75"/>
        <v>0</v>
      </c>
      <c r="AM82" s="79">
        <f t="shared" si="76"/>
        <v>0</v>
      </c>
      <c r="AN82" s="211">
        <f t="shared" si="64"/>
        <v>0</v>
      </c>
      <c r="AO82" s="216">
        <f t="shared" si="65"/>
        <v>3.6386493069538721</v>
      </c>
    </row>
    <row r="83" spans="1:41" x14ac:dyDescent="0.3">
      <c r="A83" s="1" t="s">
        <v>147</v>
      </c>
      <c r="B83" t="s">
        <v>148</v>
      </c>
      <c r="C83" s="75">
        <f t="shared" si="42"/>
        <v>0</v>
      </c>
      <c r="D83" s="76">
        <f t="shared" si="43"/>
        <v>0</v>
      </c>
      <c r="E83" s="76">
        <f t="shared" si="44"/>
        <v>0</v>
      </c>
      <c r="F83" s="76">
        <f t="shared" si="45"/>
        <v>0</v>
      </c>
      <c r="G83" s="76">
        <f t="shared" si="47"/>
        <v>0</v>
      </c>
      <c r="H83" s="103">
        <f t="shared" si="48"/>
        <v>0</v>
      </c>
      <c r="I83" s="182">
        <v>0</v>
      </c>
      <c r="J83" s="182">
        <v>0</v>
      </c>
      <c r="K83" s="182">
        <v>0</v>
      </c>
      <c r="L83" s="182">
        <v>0</v>
      </c>
      <c r="M83" s="182">
        <v>0</v>
      </c>
      <c r="N83" s="182">
        <v>0</v>
      </c>
      <c r="O83" s="182"/>
      <c r="P83" s="182"/>
      <c r="Q83" s="182"/>
      <c r="R83" s="182"/>
      <c r="S83" s="182"/>
      <c r="T83" s="213"/>
      <c r="U83" s="215">
        <f t="shared" si="49"/>
        <v>0</v>
      </c>
      <c r="V83" s="24"/>
      <c r="W83" s="78">
        <f t="shared" si="50"/>
        <v>0</v>
      </c>
      <c r="X83" s="79">
        <f t="shared" si="77"/>
        <v>0</v>
      </c>
      <c r="Y83" s="79">
        <f t="shared" si="78"/>
        <v>0</v>
      </c>
      <c r="Z83" s="79">
        <f t="shared" si="79"/>
        <v>0</v>
      </c>
      <c r="AA83" s="79">
        <f t="shared" si="51"/>
        <v>0</v>
      </c>
      <c r="AB83" s="220">
        <f t="shared" si="52"/>
        <v>0</v>
      </c>
      <c r="AC83" s="105">
        <f t="shared" si="66"/>
        <v>0</v>
      </c>
      <c r="AD83" s="79">
        <f t="shared" si="67"/>
        <v>0</v>
      </c>
      <c r="AE83" s="79">
        <f t="shared" si="68"/>
        <v>0</v>
      </c>
      <c r="AF83" s="79">
        <f t="shared" si="69"/>
        <v>0</v>
      </c>
      <c r="AG83" s="79">
        <f t="shared" si="70"/>
        <v>0</v>
      </c>
      <c r="AH83" s="79">
        <f t="shared" si="71"/>
        <v>0</v>
      </c>
      <c r="AI83" s="79">
        <f t="shared" si="72"/>
        <v>0</v>
      </c>
      <c r="AJ83" s="79">
        <f t="shared" si="73"/>
        <v>0</v>
      </c>
      <c r="AK83" s="79">
        <f t="shared" si="74"/>
        <v>0</v>
      </c>
      <c r="AL83" s="79">
        <f t="shared" si="75"/>
        <v>0</v>
      </c>
      <c r="AM83" s="79">
        <f t="shared" si="76"/>
        <v>0</v>
      </c>
      <c r="AN83" s="211">
        <f t="shared" si="64"/>
        <v>0</v>
      </c>
      <c r="AO83" s="216">
        <f t="shared" si="65"/>
        <v>0</v>
      </c>
    </row>
    <row r="84" spans="1:41" x14ac:dyDescent="0.3">
      <c r="A84" s="1" t="s">
        <v>149</v>
      </c>
      <c r="B84" t="s">
        <v>150</v>
      </c>
      <c r="C84" s="75">
        <f t="shared" si="42"/>
        <v>0</v>
      </c>
      <c r="D84" s="76">
        <f t="shared" si="43"/>
        <v>0</v>
      </c>
      <c r="E84" s="76">
        <f t="shared" si="44"/>
        <v>0</v>
      </c>
      <c r="F84" s="76">
        <f t="shared" si="45"/>
        <v>0</v>
      </c>
      <c r="G84" s="76">
        <f t="shared" si="47"/>
        <v>0</v>
      </c>
      <c r="H84" s="103">
        <f t="shared" si="48"/>
        <v>0</v>
      </c>
      <c r="I84" s="182">
        <v>0</v>
      </c>
      <c r="J84" s="182">
        <v>0</v>
      </c>
      <c r="K84" s="182">
        <v>0</v>
      </c>
      <c r="L84" s="182">
        <v>0</v>
      </c>
      <c r="M84" s="182">
        <v>0</v>
      </c>
      <c r="N84" s="182">
        <v>0</v>
      </c>
      <c r="O84" s="182"/>
      <c r="P84" s="182"/>
      <c r="Q84" s="182"/>
      <c r="R84" s="182"/>
      <c r="S84" s="182"/>
      <c r="T84" s="213"/>
      <c r="U84" s="215">
        <f t="shared" si="49"/>
        <v>0</v>
      </c>
      <c r="V84" s="24"/>
      <c r="W84" s="78">
        <f t="shared" si="50"/>
        <v>0</v>
      </c>
      <c r="X84" s="79">
        <f t="shared" si="77"/>
        <v>0</v>
      </c>
      <c r="Y84" s="79">
        <f t="shared" si="78"/>
        <v>0</v>
      </c>
      <c r="Z84" s="79">
        <f t="shared" si="79"/>
        <v>0</v>
      </c>
      <c r="AA84" s="79">
        <f t="shared" si="51"/>
        <v>0</v>
      </c>
      <c r="AB84" s="220">
        <f t="shared" si="52"/>
        <v>0</v>
      </c>
      <c r="AC84" s="105">
        <f t="shared" si="66"/>
        <v>0</v>
      </c>
      <c r="AD84" s="79">
        <f t="shared" si="67"/>
        <v>0</v>
      </c>
      <c r="AE84" s="79">
        <f t="shared" si="68"/>
        <v>0</v>
      </c>
      <c r="AF84" s="79">
        <f t="shared" si="69"/>
        <v>0</v>
      </c>
      <c r="AG84" s="79">
        <f t="shared" si="70"/>
        <v>0</v>
      </c>
      <c r="AH84" s="79">
        <f t="shared" si="71"/>
        <v>0</v>
      </c>
      <c r="AI84" s="79">
        <f t="shared" si="72"/>
        <v>0</v>
      </c>
      <c r="AJ84" s="79">
        <f t="shared" si="73"/>
        <v>0</v>
      </c>
      <c r="AK84" s="79">
        <f t="shared" si="74"/>
        <v>0</v>
      </c>
      <c r="AL84" s="79">
        <f t="shared" si="75"/>
        <v>0</v>
      </c>
      <c r="AM84" s="79">
        <f t="shared" si="76"/>
        <v>0</v>
      </c>
      <c r="AN84" s="211">
        <f t="shared" si="64"/>
        <v>0</v>
      </c>
      <c r="AO84" s="216">
        <f t="shared" si="65"/>
        <v>0</v>
      </c>
    </row>
    <row r="85" spans="1:41" x14ac:dyDescent="0.3">
      <c r="A85" s="1" t="s">
        <v>151</v>
      </c>
      <c r="B85" t="s">
        <v>152</v>
      </c>
      <c r="C85" s="75">
        <f t="shared" si="42"/>
        <v>5225834.6057142857</v>
      </c>
      <c r="D85" s="76">
        <f t="shared" si="43"/>
        <v>1476760.62</v>
      </c>
      <c r="E85" s="76">
        <f t="shared" si="44"/>
        <v>4620046.4200000009</v>
      </c>
      <c r="F85" s="76">
        <f t="shared" si="45"/>
        <v>0</v>
      </c>
      <c r="G85" s="76">
        <f t="shared" si="47"/>
        <v>0</v>
      </c>
      <c r="H85" s="103">
        <f t="shared" si="48"/>
        <v>2.1285005554928738</v>
      </c>
      <c r="I85" s="182">
        <v>624335.66</v>
      </c>
      <c r="J85" s="182">
        <v>1516797.6</v>
      </c>
      <c r="K85" s="182">
        <v>2289148.6</v>
      </c>
      <c r="L85" s="182">
        <v>3154551</v>
      </c>
      <c r="M85" s="182">
        <v>6384769.0499999998</v>
      </c>
      <c r="N85" s="182">
        <v>4320819.21</v>
      </c>
      <c r="O85" s="182"/>
      <c r="P85" s="182"/>
      <c r="Q85" s="182"/>
      <c r="R85" s="182"/>
      <c r="S85" s="182"/>
      <c r="T85" s="213"/>
      <c r="U85" s="215">
        <f t="shared" si="49"/>
        <v>18290421.120000001</v>
      </c>
      <c r="V85" s="24"/>
      <c r="W85" s="78">
        <f t="shared" si="50"/>
        <v>14.139567319102355</v>
      </c>
      <c r="X85" s="79">
        <f t="shared" si="77"/>
        <v>6.6969018747109033</v>
      </c>
      <c r="Y85" s="79">
        <f t="shared" si="78"/>
        <v>21.929871412500539</v>
      </c>
      <c r="Z85" s="79">
        <f t="shared" si="79"/>
        <v>0</v>
      </c>
      <c r="AA85" s="79">
        <f t="shared" si="51"/>
        <v>0</v>
      </c>
      <c r="AB85" s="220">
        <f>IFERROR((Y85-X85)/X85,0)</f>
        <v>2.2746293469392103</v>
      </c>
      <c r="AC85" s="105">
        <f t="shared" si="66"/>
        <v>2.8072646582733816</v>
      </c>
      <c r="AD85" s="79">
        <f t="shared" si="67"/>
        <v>6.8876468985559898</v>
      </c>
      <c r="AE85" s="79">
        <f t="shared" si="68"/>
        <v>10.456457551091257</v>
      </c>
      <c r="AF85" s="79">
        <f t="shared" si="69"/>
        <v>14.624308086005952</v>
      </c>
      <c r="AG85" s="79">
        <f t="shared" si="70"/>
        <v>30.411771948710133</v>
      </c>
      <c r="AH85" s="79">
        <f t="shared" si="71"/>
        <v>20.937143348629409</v>
      </c>
      <c r="AI85" s="79">
        <f t="shared" si="72"/>
        <v>0</v>
      </c>
      <c r="AJ85" s="79">
        <f t="shared" si="73"/>
        <v>0</v>
      </c>
      <c r="AK85" s="79">
        <f t="shared" si="74"/>
        <v>0</v>
      </c>
      <c r="AL85" s="79">
        <f t="shared" si="75"/>
        <v>0</v>
      </c>
      <c r="AM85" s="79">
        <f t="shared" si="76"/>
        <v>0</v>
      </c>
      <c r="AN85" s="211">
        <f t="shared" si="64"/>
        <v>0</v>
      </c>
      <c r="AO85" s="216">
        <f t="shared" si="65"/>
        <v>86.124592491266128</v>
      </c>
    </row>
    <row r="86" spans="1:41" ht="7.5" customHeight="1" thickBot="1" x14ac:dyDescent="0.35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3"/>
      <c r="U86" s="114"/>
      <c r="W86" s="78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1"/>
      <c r="AO86" s="85"/>
    </row>
    <row r="87" spans="1:41" ht="15" thickBot="1" x14ac:dyDescent="0.35">
      <c r="B87" s="40" t="s">
        <v>153</v>
      </c>
      <c r="C87" s="115">
        <f>AVERAGE(I87:U87)</f>
        <v>54976153.793846145</v>
      </c>
      <c r="D87" s="102">
        <f>IF(I87=" "," ",IFERROR(AVERAGE($I87:$K87),0))</f>
        <v>58707098.520000003</v>
      </c>
      <c r="E87" s="102">
        <f>IF(L87=" "," ",IFERROR(AVERAGE($L87:$N87),0))</f>
        <v>60407901.366666652</v>
      </c>
      <c r="F87" s="102">
        <f>IF(O87=" "," ",IFERROR(AVERAGE($O87:$Q87),0))</f>
        <v>0</v>
      </c>
      <c r="G87" s="102">
        <f>IF(R87&lt;D241," ",IFERROR(AVERAGE($R87:$T87),0))</f>
        <v>0</v>
      </c>
      <c r="H87" s="116">
        <f>IFERROR((E87-D87)/D87,0)</f>
        <v>2.8970991405532144E-2</v>
      </c>
      <c r="I87" s="102">
        <f t="shared" ref="I87" si="80">SUM(I54:I85)</f>
        <v>59615399.879999995</v>
      </c>
      <c r="J87" s="102">
        <f t="shared" ref="J87:U87" si="81">SUM(J54:J85)</f>
        <v>58656957.880000003</v>
      </c>
      <c r="K87" s="102">
        <f t="shared" si="81"/>
        <v>57848937.799999997</v>
      </c>
      <c r="L87" s="102">
        <f t="shared" si="81"/>
        <v>62162582.559999995</v>
      </c>
      <c r="M87" s="102">
        <f t="shared" si="81"/>
        <v>59217701.649999991</v>
      </c>
      <c r="N87" s="102">
        <f t="shared" si="81"/>
        <v>59843419.890000001</v>
      </c>
      <c r="O87" s="102">
        <f t="shared" si="81"/>
        <v>0</v>
      </c>
      <c r="P87" s="102">
        <f t="shared" si="81"/>
        <v>0</v>
      </c>
      <c r="Q87" s="102">
        <f t="shared" si="81"/>
        <v>0</v>
      </c>
      <c r="R87" s="102">
        <f t="shared" si="81"/>
        <v>0</v>
      </c>
      <c r="S87" s="102">
        <f t="shared" si="81"/>
        <v>0</v>
      </c>
      <c r="T87" s="140">
        <f t="shared" ref="T87" si="82">SUM(T54:T85)</f>
        <v>0</v>
      </c>
      <c r="U87" s="102">
        <f t="shared" si="81"/>
        <v>357344999.66000003</v>
      </c>
      <c r="V87" s="21"/>
      <c r="W87" s="118">
        <f>AVERAGE(I87:T87)/W$14</f>
        <v>138.12431232958889</v>
      </c>
      <c r="X87" s="119">
        <f t="shared" ref="X87" si="83">IFERROR(AVERAGE($I87:$K87)/X$14,"")</f>
        <v>266.22844136880201</v>
      </c>
      <c r="Y87" s="119">
        <f t="shared" ref="Y87" si="84">IFERROR(AVERAGE($L87:$N87)/Y$14,0)</f>
        <v>286.73683959868418</v>
      </c>
      <c r="Z87" s="119">
        <f t="shared" ref="Z87" si="85">IFERROR(AVERAGE($O87:$Q87)/Z$14,0)</f>
        <v>0</v>
      </c>
      <c r="AA87" s="119">
        <f>IFERROR(AVERAGE($R87:$T87)/AA$14,0)</f>
        <v>0</v>
      </c>
      <c r="AB87" s="222">
        <f>IFERROR((Y87-X87)/X87,0)</f>
        <v>7.7033085287353725E-2</v>
      </c>
      <c r="AC87" s="119">
        <f t="shared" ref="AC87:AO87" si="86">SUM(AC54:AC85)</f>
        <v>268.05485557553953</v>
      </c>
      <c r="AD87" s="119">
        <f t="shared" si="86"/>
        <v>266.35617963854332</v>
      </c>
      <c r="AE87" s="119">
        <f t="shared" si="86"/>
        <v>264.24451539817835</v>
      </c>
      <c r="AF87" s="119">
        <f t="shared" si="86"/>
        <v>288.18198177148525</v>
      </c>
      <c r="AG87" s="119">
        <f t="shared" si="86"/>
        <v>282.06427261555461</v>
      </c>
      <c r="AH87" s="119">
        <f t="shared" si="86"/>
        <v>289.97979313953999</v>
      </c>
      <c r="AI87" s="119">
        <f t="shared" si="86"/>
        <v>0</v>
      </c>
      <c r="AJ87" s="119">
        <f t="shared" si="86"/>
        <v>0</v>
      </c>
      <c r="AK87" s="119">
        <f t="shared" si="86"/>
        <v>0</v>
      </c>
      <c r="AL87" s="119">
        <f t="shared" si="86"/>
        <v>0</v>
      </c>
      <c r="AM87" s="119">
        <f t="shared" si="86"/>
        <v>0</v>
      </c>
      <c r="AN87" s="122">
        <f t="shared" ref="AN87" si="87">SUM(AN54:AN85)</f>
        <v>0</v>
      </c>
      <c r="AO87" s="120">
        <f t="shared" si="86"/>
        <v>1658.8815981388411</v>
      </c>
    </row>
    <row r="88" spans="1:41" ht="7.5" customHeight="1" thickBot="1" x14ac:dyDescent="0.35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21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</row>
    <row r="89" spans="1:41" ht="15" thickBot="1" x14ac:dyDescent="0.35">
      <c r="B89" s="44" t="s">
        <v>154</v>
      </c>
      <c r="C89" s="115">
        <f>AVERAGE(I89:U89)</f>
        <v>128559236.08153845</v>
      </c>
      <c r="D89" s="102">
        <f>IF(I89=" "," ",IFERROR(AVERAGE($I89:$K89),0))</f>
        <v>138886870.59000003</v>
      </c>
      <c r="E89" s="102">
        <f>IF(L89=" "," ",IFERROR(AVERAGE($L89:$N89),0))</f>
        <v>139658140.91999999</v>
      </c>
      <c r="F89" s="102">
        <f>IF(O89=" "," ",IFERROR(AVERAGE($O89:$Q89),0))</f>
        <v>0</v>
      </c>
      <c r="G89" s="102">
        <f>IF(R89&lt;D243," ",IFERROR(AVERAGE($R89:$T89),0))</f>
        <v>0</v>
      </c>
      <c r="H89" s="121">
        <f>IFERROR((E89-D89)/D89,0)</f>
        <v>5.5532270741183044E-3</v>
      </c>
      <c r="I89" s="102">
        <f t="shared" ref="I89" si="88">+I87+I52</f>
        <v>143098268.57000002</v>
      </c>
      <c r="J89" s="102">
        <f t="shared" ref="J89:U89" si="89">+J87+J52</f>
        <v>139391939.24000001</v>
      </c>
      <c r="K89" s="102">
        <f t="shared" si="89"/>
        <v>134170403.96000001</v>
      </c>
      <c r="L89" s="102">
        <f t="shared" si="89"/>
        <v>143315940.78999999</v>
      </c>
      <c r="M89" s="102">
        <f t="shared" si="89"/>
        <v>132043261.87999998</v>
      </c>
      <c r="N89" s="102">
        <f t="shared" si="89"/>
        <v>143615220.09000003</v>
      </c>
      <c r="O89" s="102">
        <f t="shared" si="89"/>
        <v>0</v>
      </c>
      <c r="P89" s="102">
        <f t="shared" si="89"/>
        <v>0</v>
      </c>
      <c r="Q89" s="102">
        <f t="shared" si="89"/>
        <v>0</v>
      </c>
      <c r="R89" s="102">
        <f t="shared" si="89"/>
        <v>0</v>
      </c>
      <c r="S89" s="102">
        <f t="shared" si="89"/>
        <v>0</v>
      </c>
      <c r="T89" s="140">
        <f t="shared" ref="T89" si="90">+T87+T52</f>
        <v>0</v>
      </c>
      <c r="U89" s="102">
        <f t="shared" si="89"/>
        <v>835635034.52999997</v>
      </c>
      <c r="V89" s="24"/>
      <c r="W89" s="118">
        <f>+W87+W52</f>
        <v>322.99742437360999</v>
      </c>
      <c r="X89" s="119">
        <f>+X87+X52</f>
        <v>629.83243961834637</v>
      </c>
      <c r="Y89" s="119">
        <f>+Y87+Y52</f>
        <v>662.91218608242457</v>
      </c>
      <c r="Z89" s="119">
        <f>+Z87+Z52</f>
        <v>0</v>
      </c>
      <c r="AA89" s="119">
        <f>+AA87+AA52</f>
        <v>0</v>
      </c>
      <c r="AB89" s="222">
        <f>IFERROR((Y89-X89)/X89,0)</f>
        <v>5.252150315427262E-2</v>
      </c>
      <c r="AC89" s="119">
        <f t="shared" ref="AC89:AO89" si="91">+AC87+AC52</f>
        <v>643.42746659172667</v>
      </c>
      <c r="AD89" s="119">
        <f t="shared" si="91"/>
        <v>632.96675706112069</v>
      </c>
      <c r="AE89" s="119">
        <f t="shared" si="91"/>
        <v>612.86852833429271</v>
      </c>
      <c r="AF89" s="119">
        <f t="shared" si="91"/>
        <v>664.4040536192781</v>
      </c>
      <c r="AG89" s="119">
        <f t="shared" si="91"/>
        <v>628.94515623213817</v>
      </c>
      <c r="AH89" s="119">
        <f t="shared" si="91"/>
        <v>695.90795261931203</v>
      </c>
      <c r="AI89" s="119">
        <f t="shared" si="91"/>
        <v>0</v>
      </c>
      <c r="AJ89" s="119">
        <f t="shared" si="91"/>
        <v>0</v>
      </c>
      <c r="AK89" s="119">
        <f t="shared" si="91"/>
        <v>0</v>
      </c>
      <c r="AL89" s="119">
        <f t="shared" si="91"/>
        <v>0</v>
      </c>
      <c r="AM89" s="119">
        <f t="shared" si="91"/>
        <v>0</v>
      </c>
      <c r="AN89" s="122">
        <f t="shared" ref="AN89" si="92">+AN87+AN52</f>
        <v>0</v>
      </c>
      <c r="AO89" s="120">
        <f t="shared" si="91"/>
        <v>3878.5199144578673</v>
      </c>
    </row>
    <row r="90" spans="1:41" ht="9.75" customHeight="1" thickBot="1" x14ac:dyDescent="0.35">
      <c r="C90" s="68"/>
      <c r="D90" s="68"/>
      <c r="E90" s="68"/>
      <c r="F90" s="68"/>
      <c r="G90" s="68"/>
      <c r="H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</row>
    <row r="91" spans="1:41" ht="15" thickBot="1" x14ac:dyDescent="0.35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IFERROR((E91-D91)/D91,0)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5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5.25" customHeight="1" thickBot="1" x14ac:dyDescent="0.35">
      <c r="B92" s="2"/>
      <c r="C92" s="68"/>
      <c r="D92" s="68"/>
      <c r="E92" s="68"/>
      <c r="F92" s="68"/>
      <c r="G92" s="68"/>
      <c r="H92" s="68"/>
    </row>
    <row r="93" spans="1:41" ht="29.4" thickBot="1" x14ac:dyDescent="0.35">
      <c r="B93" s="47" t="s">
        <v>156</v>
      </c>
      <c r="C93" s="184">
        <f>AVERAGE(D93:G93)</f>
        <v>117086818</v>
      </c>
      <c r="D93" s="185">
        <v>116935987</v>
      </c>
      <c r="E93" s="185">
        <v>117237649</v>
      </c>
      <c r="F93" s="185"/>
      <c r="G93" s="185"/>
      <c r="H93" s="124">
        <f>IFERROR((E93-D93)/D93,0)</f>
        <v>2.579719107343747E-3</v>
      </c>
      <c r="I93" s="1" t="s">
        <v>157</v>
      </c>
    </row>
    <row r="94" spans="1:41" ht="29.4" thickBot="1" x14ac:dyDescent="0.35">
      <c r="B94" s="50" t="s">
        <v>158</v>
      </c>
      <c r="C94" s="186">
        <f>AVERAGE(D94:G94)</f>
        <v>198271009.5</v>
      </c>
      <c r="D94" s="187">
        <v>172995157</v>
      </c>
      <c r="E94" s="187">
        <v>223546862</v>
      </c>
      <c r="F94" s="187"/>
      <c r="G94" s="187"/>
      <c r="H94" s="125">
        <f>IFERROR((E94-D94)/D94,0)</f>
        <v>0.2922145676020283</v>
      </c>
      <c r="I94" s="1" t="s">
        <v>157</v>
      </c>
    </row>
    <row r="95" spans="1:41" ht="6.75" customHeight="1" x14ac:dyDescent="0.3">
      <c r="B95" s="2"/>
      <c r="C95" s="68"/>
      <c r="D95" s="68"/>
      <c r="E95" s="68"/>
      <c r="F95" s="68"/>
      <c r="G95" s="68"/>
      <c r="H95" s="68"/>
    </row>
    <row r="96" spans="1:41" ht="40.5" customHeight="1" thickBot="1" x14ac:dyDescent="0.35">
      <c r="B96" s="54" t="s">
        <v>159</v>
      </c>
      <c r="C96" s="126">
        <f>C89+C91</f>
        <v>128559236.08153845</v>
      </c>
      <c r="D96" s="127">
        <f t="shared" ref="D96:G96" si="93">D89+D91</f>
        <v>138886870.59000003</v>
      </c>
      <c r="E96" s="127">
        <f t="shared" si="93"/>
        <v>139658140.91999999</v>
      </c>
      <c r="F96" s="127">
        <f t="shared" si="93"/>
        <v>0</v>
      </c>
      <c r="G96" s="127">
        <f t="shared" si="93"/>
        <v>0</v>
      </c>
      <c r="H96" s="128">
        <f>IFERROR((E96-D96)/D96,0)</f>
        <v>5.5532270741183044E-3</v>
      </c>
    </row>
  </sheetData>
  <mergeCells count="6">
    <mergeCell ref="C11:U11"/>
    <mergeCell ref="W11:AO11"/>
    <mergeCell ref="C12:H12"/>
    <mergeCell ref="I12:U12"/>
    <mergeCell ref="W12:AB12"/>
    <mergeCell ref="AC12:AO12"/>
  </mergeCells>
  <pageMargins left="0.7" right="0.7" top="0.75" bottom="0.75" header="0.3" footer="0.3"/>
  <pageSetup orientation="portrait" r:id="rId1"/>
  <headerFooter>
    <oddFooter>&amp;CPage &amp;P of &amp;N&amp;RDecember 2020 Release&amp;L&amp;"Calibri"&amp;11&amp;K000000DMS Report Package - Version 1.0</oddFooter>
  </headerFooter>
  <ignoredErrors>
    <ignoredError sqref="A20:F20 V20 AC20:AM20 Y20:Z20 AP20:XFD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184E-220A-4F30-9B6E-64E8BE7600DA}">
  <dimension ref="A1:AO96"/>
  <sheetViews>
    <sheetView zoomScaleNormal="100" workbookViewId="0">
      <selection activeCell="F98" sqref="F98"/>
    </sheetView>
  </sheetViews>
  <sheetFormatPr defaultColWidth="9.33203125" defaultRowHeight="14.4" x14ac:dyDescent="0.3"/>
  <cols>
    <col min="1" max="1" width="4.5546875" style="1" bestFit="1" customWidth="1"/>
    <col min="2" max="2" width="42.6640625" style="1" bestFit="1" customWidth="1"/>
    <col min="3" max="8" width="18.6640625" style="1" customWidth="1"/>
    <col min="9" max="21" width="16.6640625" style="1" customWidth="1"/>
    <col min="22" max="22" width="2.44140625" style="1" customWidth="1"/>
    <col min="23" max="23" width="13.33203125" style="1" customWidth="1"/>
    <col min="24" max="25" width="11.6640625" style="1" customWidth="1"/>
    <col min="26" max="26" width="11.33203125" style="1" customWidth="1"/>
    <col min="27" max="27" width="14.44140625" style="1" customWidth="1"/>
    <col min="28" max="28" width="15.6640625" style="1" customWidth="1"/>
    <col min="29" max="32" width="7.33203125" style="1" customWidth="1"/>
    <col min="33" max="33" width="8.44140625" style="1" customWidth="1"/>
    <col min="34" max="40" width="7.33203125" style="1" customWidth="1"/>
    <col min="41" max="41" width="9.109375" style="1" bestFit="1" customWidth="1"/>
    <col min="42" max="16384" width="9.33203125" style="1"/>
  </cols>
  <sheetData>
    <row r="1" spans="1:41" x14ac:dyDescent="0.3">
      <c r="B1" s="2" t="s">
        <v>0</v>
      </c>
    </row>
    <row r="2" spans="1:41" x14ac:dyDescent="0.3">
      <c r="B2" s="2" t="s">
        <v>1</v>
      </c>
      <c r="C2" s="1" t="s">
        <v>2</v>
      </c>
    </row>
    <row r="4" spans="1:41" x14ac:dyDescent="0.3">
      <c r="B4" s="2" t="s">
        <v>3</v>
      </c>
      <c r="C4" s="60" t="s">
        <v>170</v>
      </c>
    </row>
    <row r="5" spans="1:41" x14ac:dyDescent="0.3">
      <c r="B5" s="2" t="s">
        <v>4</v>
      </c>
      <c r="C5" s="219">
        <v>46043</v>
      </c>
      <c r="D5" s="226"/>
    </row>
    <row r="6" spans="1:41" x14ac:dyDescent="0.3">
      <c r="B6" s="2" t="s">
        <v>5</v>
      </c>
      <c r="C6" s="219">
        <v>45931</v>
      </c>
      <c r="D6" s="226"/>
    </row>
    <row r="7" spans="1:41" x14ac:dyDescent="0.3">
      <c r="B7" s="2" t="s">
        <v>6</v>
      </c>
      <c r="C7" s="219">
        <v>46022</v>
      </c>
      <c r="D7" s="226"/>
    </row>
    <row r="8" spans="1:41" x14ac:dyDescent="0.3">
      <c r="B8" s="2"/>
      <c r="C8" s="201"/>
    </row>
    <row r="10" spans="1:41" ht="15" thickBot="1" x14ac:dyDescent="0.35"/>
    <row r="11" spans="1:41" x14ac:dyDescent="0.3">
      <c r="C11" s="233" t="s">
        <v>8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4"/>
      <c r="W11" s="233" t="s">
        <v>9</v>
      </c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5"/>
    </row>
    <row r="12" spans="1:41" x14ac:dyDescent="0.3">
      <c r="C12" s="236" t="s">
        <v>10</v>
      </c>
      <c r="D12" s="237"/>
      <c r="E12" s="237"/>
      <c r="F12" s="237"/>
      <c r="G12" s="237"/>
      <c r="H12" s="238"/>
      <c r="I12" s="239" t="s">
        <v>11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40"/>
      <c r="V12" s="4"/>
      <c r="W12" s="236" t="s">
        <v>10</v>
      </c>
      <c r="X12" s="237"/>
      <c r="Y12" s="237"/>
      <c r="Z12" s="237"/>
      <c r="AA12" s="237"/>
      <c r="AB12" s="238"/>
      <c r="AC12" s="239" t="s">
        <v>182</v>
      </c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40"/>
    </row>
    <row r="13" spans="1:41" ht="43.2" x14ac:dyDescent="0.3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08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11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17">
        <v>46174</v>
      </c>
      <c r="AO13" s="10" t="s">
        <v>183</v>
      </c>
    </row>
    <row r="14" spans="1:41" x14ac:dyDescent="0.3">
      <c r="A14" s="1">
        <v>1</v>
      </c>
      <c r="B14" s="13" t="s">
        <v>18</v>
      </c>
      <c r="C14" s="129"/>
      <c r="D14" s="130">
        <f>IFERROR(AVERAGE($I14:$K14),0)</f>
        <v>288264.66666666669</v>
      </c>
      <c r="E14" s="130">
        <f>IFERROR(AVERAGE($L14:$N14),0)</f>
        <v>280732</v>
      </c>
      <c r="F14" s="130">
        <f>IFERROR(AVERAGE($O14:$Q14),0)</f>
        <v>0</v>
      </c>
      <c r="G14" s="130">
        <f>IFERROR(AVERAGE($R14:$T14),0)</f>
        <v>0</v>
      </c>
      <c r="H14" s="225">
        <f>IFERROR((E14-D14)/D14,0)</f>
        <v>-2.6131078615254103E-2</v>
      </c>
      <c r="I14" s="180">
        <v>288966</v>
      </c>
      <c r="J14" s="180">
        <v>288191</v>
      </c>
      <c r="K14" s="180">
        <v>287637</v>
      </c>
      <c r="L14" s="180">
        <v>285093</v>
      </c>
      <c r="M14" s="180">
        <v>280358</v>
      </c>
      <c r="N14" s="180">
        <v>276745</v>
      </c>
      <c r="O14" s="180"/>
      <c r="P14" s="180"/>
      <c r="Q14" s="180"/>
      <c r="R14" s="180"/>
      <c r="S14" s="180"/>
      <c r="T14" s="212"/>
      <c r="U14" s="214">
        <f>SUM(I14:T14)</f>
        <v>1706990</v>
      </c>
      <c r="V14" s="18"/>
      <c r="W14" s="146">
        <f>AVERAGE(I14:T14)</f>
        <v>284498.33333333331</v>
      </c>
      <c r="X14" s="130">
        <f>IFERROR(AVERAGE($I14:$K14),0)</f>
        <v>288264.66666666669</v>
      </c>
      <c r="Y14" s="130">
        <f>IFERROR(AVERAGE($L14:$N14),0)</f>
        <v>280732</v>
      </c>
      <c r="Z14" s="130">
        <f>IFERROR(AVERAGE($O14:$Q14),0)</f>
        <v>0</v>
      </c>
      <c r="AA14" s="130">
        <f>IFERROR(AVERAGE($R14:$T14),0)</f>
        <v>0</v>
      </c>
      <c r="AB14" s="225">
        <f>IFERROR((Y14-X14)/X14,0)</f>
        <v>-2.6131078615254103E-2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209"/>
      <c r="AO14" s="214">
        <f>SUM(AC14:AN14)</f>
        <v>0</v>
      </c>
    </row>
    <row r="15" spans="1:41" ht="6" customHeight="1" x14ac:dyDescent="0.3">
      <c r="C15" s="132"/>
      <c r="D15" s="133"/>
      <c r="E15" s="133"/>
      <c r="F15" s="134"/>
      <c r="G15" s="134"/>
      <c r="H15" s="135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10"/>
      <c r="U15" s="147"/>
      <c r="V15" s="8"/>
      <c r="W15" s="132"/>
      <c r="X15" s="133"/>
      <c r="Y15" s="133"/>
      <c r="Z15" s="134"/>
      <c r="AA15" s="134"/>
      <c r="AB15" s="133"/>
      <c r="AC15" s="148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210"/>
      <c r="AO15" s="147"/>
    </row>
    <row r="16" spans="1:41" x14ac:dyDescent="0.3">
      <c r="A16" s="19" t="s">
        <v>19</v>
      </c>
      <c r="B16" s="13" t="s">
        <v>20</v>
      </c>
      <c r="C16" s="132"/>
      <c r="D16" s="133"/>
      <c r="E16" s="133"/>
      <c r="F16" s="134"/>
      <c r="G16" s="134"/>
      <c r="H16" s="135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10"/>
      <c r="U16" s="147"/>
      <c r="V16" s="8"/>
      <c r="W16" s="132"/>
      <c r="X16" s="133"/>
      <c r="Y16" s="133"/>
      <c r="Z16" s="134"/>
      <c r="AA16" s="134"/>
      <c r="AB16" s="133"/>
      <c r="AC16" s="148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210"/>
      <c r="AO16" s="147"/>
    </row>
    <row r="17" spans="1:41" x14ac:dyDescent="0.3">
      <c r="A17" s="1" t="s">
        <v>21</v>
      </c>
      <c r="B17" t="s">
        <v>22</v>
      </c>
      <c r="C17" s="75">
        <f>AVERAGE(I17:U17)</f>
        <v>38085287.028571442</v>
      </c>
      <c r="D17" s="76">
        <f>IF(I17=" "," ",IFERROR(AVERAGE($I17:$K17),0))</f>
        <v>20305113.823333345</v>
      </c>
      <c r="E17" s="76">
        <f>IF(L17=" "," ",IFERROR(AVERAGE($L17:$N17),0))</f>
        <v>24127721.043333337</v>
      </c>
      <c r="F17" s="76">
        <f>IF(O17=" "," ",IFERROR(AVERAGE($O17:$Q17),0))</f>
        <v>0</v>
      </c>
      <c r="G17" s="76">
        <f>IF(R17&lt;D171," ",IFERROR(AVERAGE($R17:$T17),0))</f>
        <v>0</v>
      </c>
      <c r="H17" s="103">
        <f>IFERROR((E17-D17)/D17,0)</f>
        <v>0.18825834975656694</v>
      </c>
      <c r="I17" s="182">
        <v>23499608.420000017</v>
      </c>
      <c r="J17" s="182">
        <v>17126368.370000012</v>
      </c>
      <c r="K17" s="182">
        <v>20289364.680000007</v>
      </c>
      <c r="L17" s="182">
        <v>26706760.200000007</v>
      </c>
      <c r="M17" s="182">
        <v>21813050.059999999</v>
      </c>
      <c r="N17" s="182">
        <v>23863352.870000005</v>
      </c>
      <c r="O17" s="182"/>
      <c r="P17" s="182"/>
      <c r="Q17" s="182"/>
      <c r="R17" s="182"/>
      <c r="S17" s="182"/>
      <c r="T17" s="213"/>
      <c r="U17" s="215">
        <f>SUM(I17:T17)</f>
        <v>133298504.60000005</v>
      </c>
      <c r="V17" s="24"/>
      <c r="W17" s="78">
        <f>AVERAGE(I17:T17)/W$14</f>
        <v>78.089798182766188</v>
      </c>
      <c r="X17" s="79">
        <f>IFERROR(AVERAGE($I17:$K17)/X$14,"")</f>
        <v>70.439135181326463</v>
      </c>
      <c r="Y17" s="79">
        <f>IFERROR(AVERAGE($L17:$N17)/Y$14,0)</f>
        <v>85.94574556279062</v>
      </c>
      <c r="Z17" s="79">
        <f>IFERROR(AVERAGE($O17:$Q17)/Z$14,0)</f>
        <v>0</v>
      </c>
      <c r="AA17" s="79">
        <f>IFERROR(AVERAGE($R17:$T17)/AA$14,0)</f>
        <v>0</v>
      </c>
      <c r="AB17" s="220">
        <f>IFERROR((Y17-X17)/X17,0)</f>
        <v>0.22014197564388874</v>
      </c>
      <c r="AC17" s="105">
        <f t="shared" ref="AC17:AN17" si="0">IFERROR(I17/I$14,0)</f>
        <v>81.323091367150525</v>
      </c>
      <c r="AD17" s="79">
        <f t="shared" si="0"/>
        <v>59.427145087806394</v>
      </c>
      <c r="AE17" s="79">
        <f t="shared" si="0"/>
        <v>70.538090301317311</v>
      </c>
      <c r="AF17" s="79">
        <f t="shared" si="0"/>
        <v>93.677362123938522</v>
      </c>
      <c r="AG17" s="79">
        <f t="shared" si="0"/>
        <v>77.804271895219685</v>
      </c>
      <c r="AH17" s="79">
        <f t="shared" si="0"/>
        <v>86.228668521563193</v>
      </c>
      <c r="AI17" s="79">
        <f t="shared" si="0"/>
        <v>0</v>
      </c>
      <c r="AJ17" s="79">
        <f t="shared" si="0"/>
        <v>0</v>
      </c>
      <c r="AK17" s="79">
        <f t="shared" si="0"/>
        <v>0</v>
      </c>
      <c r="AL17" s="79">
        <f t="shared" si="0"/>
        <v>0</v>
      </c>
      <c r="AM17" s="79">
        <f t="shared" si="0"/>
        <v>0</v>
      </c>
      <c r="AN17" s="211">
        <f t="shared" si="0"/>
        <v>0</v>
      </c>
      <c r="AO17" s="216">
        <f>SUM(AC17:AN17)</f>
        <v>468.9986292969956</v>
      </c>
    </row>
    <row r="18" spans="1:41" x14ac:dyDescent="0.3">
      <c r="A18" s="1" t="s">
        <v>23</v>
      </c>
      <c r="B18" t="s">
        <v>24</v>
      </c>
      <c r="C18" s="75">
        <f t="shared" ref="C18:C50" si="1">AVERAGE(I18:U18)</f>
        <v>45518021.757143058</v>
      </c>
      <c r="D18" s="76">
        <f t="shared" ref="D18:D50" si="2">IF(I18=" "," ",IFERROR(AVERAGE($I18:$K18),0))</f>
        <v>25285230.946666893</v>
      </c>
      <c r="E18" s="76">
        <f t="shared" ref="E18:E50" si="3">IF(L18=" "," ",IFERROR(AVERAGE($L18:$N18),0))</f>
        <v>27819127.77</v>
      </c>
      <c r="F18" s="76">
        <f t="shared" ref="F18:F50" si="4">IF(O18=" "," ",IFERROR(AVERAGE($O18:$Q18),0))</f>
        <v>0</v>
      </c>
      <c r="G18" s="76">
        <f t="shared" ref="G18:G50" si="5">IF(R18&lt;D172," ",IFERROR(AVERAGE($R18:$T18),0))</f>
        <v>0</v>
      </c>
      <c r="H18" s="103">
        <f t="shared" ref="H18:H50" si="6">IFERROR((E18-D18)/D18,0)</f>
        <v>0.1002125244051657</v>
      </c>
      <c r="I18" s="182">
        <v>25556849.610000286</v>
      </c>
      <c r="J18" s="182">
        <v>22825318.610000268</v>
      </c>
      <c r="K18" s="182">
        <v>27473524.62000012</v>
      </c>
      <c r="L18" s="182">
        <v>32104555.380000062</v>
      </c>
      <c r="M18" s="182">
        <v>23247015.43999999</v>
      </c>
      <c r="N18" s="182">
        <v>28105812.489999954</v>
      </c>
      <c r="O18" s="182"/>
      <c r="P18" s="182"/>
      <c r="Q18" s="182"/>
      <c r="R18" s="182"/>
      <c r="S18" s="182"/>
      <c r="T18" s="213"/>
      <c r="U18" s="215">
        <f t="shared" ref="U18:U50" si="7">SUM(I18:T18)</f>
        <v>159313076.15000069</v>
      </c>
      <c r="V18" s="24"/>
      <c r="W18" s="78">
        <f t="shared" ref="W18:W50" si="8">AVERAGE(I18:T18)/W$14</f>
        <v>93.329823929841837</v>
      </c>
      <c r="X18" s="79">
        <f t="shared" ref="X18:X50" si="9">IFERROR(AVERAGE($I18:$K18)/X$14,"")</f>
        <v>87.715332021268267</v>
      </c>
      <c r="Y18" s="79">
        <f t="shared" ref="Y18:Y50" si="10">IFERROR(AVERAGE($L18:$N18)/Y$14,0)</f>
        <v>99.094965198124896</v>
      </c>
      <c r="Z18" s="79">
        <f t="shared" ref="Z18:Z50" si="11">IFERROR(AVERAGE($O18:$Q18)/Z$14,0)</f>
        <v>0</v>
      </c>
      <c r="AA18" s="79">
        <f t="shared" ref="AA18:AA50" si="12">IFERROR(AVERAGE($R18:$T18)/AA$14,0)</f>
        <v>0</v>
      </c>
      <c r="AB18" s="220">
        <f t="shared" ref="AB18:AB50" si="13">IFERROR((Y18-X18)/X18,0)</f>
        <v>0.12973368411918476</v>
      </c>
      <c r="AC18" s="105">
        <f t="shared" ref="AC18:AC38" si="14">IFERROR(I18/I$14,0)</f>
        <v>88.442410560412938</v>
      </c>
      <c r="AD18" s="79">
        <f t="shared" ref="AD18:AD38" si="15">IFERROR(J18/J$14,0)</f>
        <v>79.202052145973568</v>
      </c>
      <c r="AE18" s="79">
        <f t="shared" ref="AE18:AE38" si="16">IFERROR(K18/K$14,0)</f>
        <v>95.514570865361961</v>
      </c>
      <c r="AF18" s="79">
        <f t="shared" ref="AF18:AF38" si="17">IFERROR(L18/L$14,0)</f>
        <v>112.61081604949986</v>
      </c>
      <c r="AG18" s="79">
        <f t="shared" ref="AG18:AG38" si="18">IFERROR(M18/M$14,0)</f>
        <v>82.919037230968939</v>
      </c>
      <c r="AH18" s="79">
        <f t="shared" ref="AH18:AH38" si="19">IFERROR(N18/N$14,0)</f>
        <v>101.55851953964824</v>
      </c>
      <c r="AI18" s="79">
        <f t="shared" ref="AI18:AI38" si="20">IFERROR(O18/O$14,0)</f>
        <v>0</v>
      </c>
      <c r="AJ18" s="79">
        <f t="shared" ref="AJ18:AJ38" si="21">IFERROR(P18/P$14,0)</f>
        <v>0</v>
      </c>
      <c r="AK18" s="79">
        <f t="shared" ref="AK18:AK38" si="22">IFERROR(Q18/Q$14,0)</f>
        <v>0</v>
      </c>
      <c r="AL18" s="79">
        <f t="shared" ref="AL18:AL38" si="23">IFERROR(R18/R$14,0)</f>
        <v>0</v>
      </c>
      <c r="AM18" s="79">
        <f t="shared" ref="AM18:AM38" si="24">IFERROR(S18/S$14,0)</f>
        <v>0</v>
      </c>
      <c r="AN18" s="211">
        <f t="shared" ref="AN18:AN50" si="25">IFERROR(T18/T$14,0)</f>
        <v>0</v>
      </c>
      <c r="AO18" s="216">
        <f t="shared" ref="AO18:AO50" si="26">SUM(AC18:AN18)</f>
        <v>560.24740639186552</v>
      </c>
    </row>
    <row r="19" spans="1:41" x14ac:dyDescent="0.3">
      <c r="A19" s="1" t="s">
        <v>25</v>
      </c>
      <c r="B19" t="s">
        <v>26</v>
      </c>
      <c r="C19" s="75">
        <f t="shared" si="1"/>
        <v>0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/>
      <c r="P19" s="182"/>
      <c r="Q19" s="182"/>
      <c r="R19" s="182"/>
      <c r="S19" s="182"/>
      <c r="T19" s="213"/>
      <c r="U19" s="215">
        <f t="shared" si="7"/>
        <v>0</v>
      </c>
      <c r="V19" s="24"/>
      <c r="W19" s="78">
        <f t="shared" si="8"/>
        <v>0</v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79">
        <f t="shared" si="12"/>
        <v>0</v>
      </c>
      <c r="AB19" s="220">
        <f t="shared" si="13"/>
        <v>0</v>
      </c>
      <c r="AC19" s="105">
        <f t="shared" si="14"/>
        <v>0</v>
      </c>
      <c r="AD19" s="79">
        <f t="shared" si="15"/>
        <v>0</v>
      </c>
      <c r="AE19" s="79">
        <f t="shared" si="16"/>
        <v>0</v>
      </c>
      <c r="AF19" s="79">
        <f t="shared" si="17"/>
        <v>0</v>
      </c>
      <c r="AG19" s="79">
        <f t="shared" si="18"/>
        <v>0</v>
      </c>
      <c r="AH19" s="79">
        <f t="shared" si="19"/>
        <v>0</v>
      </c>
      <c r="AI19" s="79">
        <f t="shared" si="20"/>
        <v>0</v>
      </c>
      <c r="AJ19" s="79">
        <f t="shared" si="21"/>
        <v>0</v>
      </c>
      <c r="AK19" s="79">
        <f t="shared" si="22"/>
        <v>0</v>
      </c>
      <c r="AL19" s="79">
        <f t="shared" si="23"/>
        <v>0</v>
      </c>
      <c r="AM19" s="79">
        <f t="shared" si="24"/>
        <v>0</v>
      </c>
      <c r="AN19" s="211">
        <f t="shared" si="25"/>
        <v>0</v>
      </c>
      <c r="AO19" s="216">
        <f t="shared" si="26"/>
        <v>0</v>
      </c>
    </row>
    <row r="20" spans="1:41" x14ac:dyDescent="0.3">
      <c r="A20" s="1" t="s">
        <v>27</v>
      </c>
      <c r="B20" t="s">
        <v>167</v>
      </c>
      <c r="C20" s="75">
        <f t="shared" si="1"/>
        <v>0</v>
      </c>
      <c r="D20" s="76">
        <f t="shared" si="2"/>
        <v>0</v>
      </c>
      <c r="E20" s="76">
        <f t="shared" si="3"/>
        <v>0</v>
      </c>
      <c r="F20" s="76">
        <f t="shared" si="4"/>
        <v>0</v>
      </c>
      <c r="G20" s="76">
        <f t="shared" si="5"/>
        <v>0</v>
      </c>
      <c r="H20" s="103">
        <f t="shared" si="6"/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/>
      <c r="P20" s="182"/>
      <c r="Q20" s="182"/>
      <c r="R20" s="182"/>
      <c r="S20" s="182"/>
      <c r="T20" s="213"/>
      <c r="U20" s="215">
        <f t="shared" si="7"/>
        <v>0</v>
      </c>
      <c r="V20" s="24"/>
      <c r="W20" s="78">
        <f t="shared" si="8"/>
        <v>0</v>
      </c>
      <c r="X20" s="79">
        <f t="shared" si="9"/>
        <v>0</v>
      </c>
      <c r="Y20" s="79">
        <f t="shared" si="10"/>
        <v>0</v>
      </c>
      <c r="Z20" s="79">
        <f t="shared" si="11"/>
        <v>0</v>
      </c>
      <c r="AA20" s="79">
        <f t="shared" si="12"/>
        <v>0</v>
      </c>
      <c r="AB20" s="220">
        <f t="shared" si="13"/>
        <v>0</v>
      </c>
      <c r="AC20" s="105">
        <f t="shared" si="14"/>
        <v>0</v>
      </c>
      <c r="AD20" s="79">
        <f t="shared" si="15"/>
        <v>0</v>
      </c>
      <c r="AE20" s="79">
        <f t="shared" si="16"/>
        <v>0</v>
      </c>
      <c r="AF20" s="79">
        <f t="shared" si="17"/>
        <v>0</v>
      </c>
      <c r="AG20" s="79">
        <f t="shared" si="18"/>
        <v>0</v>
      </c>
      <c r="AH20" s="79">
        <f t="shared" si="19"/>
        <v>0</v>
      </c>
      <c r="AI20" s="79">
        <f t="shared" si="20"/>
        <v>0</v>
      </c>
      <c r="AJ20" s="79">
        <f t="shared" si="21"/>
        <v>0</v>
      </c>
      <c r="AK20" s="79">
        <f t="shared" si="22"/>
        <v>0</v>
      </c>
      <c r="AL20" s="79">
        <f t="shared" si="23"/>
        <v>0</v>
      </c>
      <c r="AM20" s="79">
        <f t="shared" si="24"/>
        <v>0</v>
      </c>
      <c r="AN20" s="211">
        <f t="shared" si="25"/>
        <v>0</v>
      </c>
      <c r="AO20" s="216">
        <f t="shared" si="26"/>
        <v>0</v>
      </c>
    </row>
    <row r="21" spans="1:41" x14ac:dyDescent="0.3">
      <c r="A21" s="1" t="s">
        <v>28</v>
      </c>
      <c r="B21" t="s">
        <v>29</v>
      </c>
      <c r="C21" s="75">
        <f t="shared" si="1"/>
        <v>4570.4285714285716</v>
      </c>
      <c r="D21" s="76">
        <f t="shared" si="2"/>
        <v>5306.5533333333333</v>
      </c>
      <c r="E21" s="76">
        <f t="shared" si="3"/>
        <v>25.613333333333401</v>
      </c>
      <c r="F21" s="76">
        <f t="shared" si="4"/>
        <v>0</v>
      </c>
      <c r="G21" s="76">
        <f t="shared" si="5"/>
        <v>0</v>
      </c>
      <c r="H21" s="103">
        <f t="shared" si="6"/>
        <v>-0.99517326375060766</v>
      </c>
      <c r="I21" s="182">
        <v>11343.130000000001</v>
      </c>
      <c r="J21" s="182">
        <v>4496.4599999999991</v>
      </c>
      <c r="K21" s="182">
        <v>80.069999999999936</v>
      </c>
      <c r="L21" s="182">
        <v>76.840000000000202</v>
      </c>
      <c r="M21" s="182">
        <v>0</v>
      </c>
      <c r="N21" s="182">
        <v>0</v>
      </c>
      <c r="O21" s="182"/>
      <c r="P21" s="182"/>
      <c r="Q21" s="182"/>
      <c r="R21" s="182"/>
      <c r="S21" s="182"/>
      <c r="T21" s="213"/>
      <c r="U21" s="215">
        <f t="shared" si="7"/>
        <v>15996.5</v>
      </c>
      <c r="V21" s="24"/>
      <c r="W21" s="78">
        <f t="shared" si="8"/>
        <v>9.3711738205847737E-3</v>
      </c>
      <c r="X21" s="79">
        <f t="shared" si="9"/>
        <v>1.8408615230910481E-2</v>
      </c>
      <c r="Y21" s="79">
        <f t="shared" si="10"/>
        <v>9.1237669141150279E-5</v>
      </c>
      <c r="Z21" s="79">
        <f t="shared" si="11"/>
        <v>0</v>
      </c>
      <c r="AA21" s="79">
        <f t="shared" si="12"/>
        <v>0</v>
      </c>
      <c r="AB21" s="220">
        <f t="shared" si="13"/>
        <v>-0.99504375163494374</v>
      </c>
      <c r="AC21" s="105">
        <f t="shared" si="14"/>
        <v>3.9254202916606112E-2</v>
      </c>
      <c r="AD21" s="79">
        <f t="shared" si="15"/>
        <v>1.5602360934241524E-2</v>
      </c>
      <c r="AE21" s="79">
        <f t="shared" si="16"/>
        <v>2.7837169766059284E-4</v>
      </c>
      <c r="AF21" s="79">
        <f t="shared" si="17"/>
        <v>2.6952608447068221E-4</v>
      </c>
      <c r="AG21" s="79">
        <f t="shared" si="18"/>
        <v>0</v>
      </c>
      <c r="AH21" s="79">
        <f t="shared" si="19"/>
        <v>0</v>
      </c>
      <c r="AI21" s="79">
        <f t="shared" si="20"/>
        <v>0</v>
      </c>
      <c r="AJ21" s="79">
        <f t="shared" si="21"/>
        <v>0</v>
      </c>
      <c r="AK21" s="79">
        <f t="shared" si="22"/>
        <v>0</v>
      </c>
      <c r="AL21" s="79">
        <f t="shared" si="23"/>
        <v>0</v>
      </c>
      <c r="AM21" s="79">
        <f t="shared" si="24"/>
        <v>0</v>
      </c>
      <c r="AN21" s="211">
        <f t="shared" si="25"/>
        <v>0</v>
      </c>
      <c r="AO21" s="216">
        <f t="shared" si="26"/>
        <v>5.5404461632978914E-2</v>
      </c>
    </row>
    <row r="22" spans="1:41" x14ac:dyDescent="0.3">
      <c r="A22" s="1" t="s">
        <v>30</v>
      </c>
      <c r="B22" t="s">
        <v>31</v>
      </c>
      <c r="C22" s="75">
        <f t="shared" si="1"/>
        <v>54588.11142857145</v>
      </c>
      <c r="D22" s="76">
        <f t="shared" si="2"/>
        <v>27681.883333333342</v>
      </c>
      <c r="E22" s="76">
        <f t="shared" si="3"/>
        <v>36004.246666666681</v>
      </c>
      <c r="F22" s="76">
        <f t="shared" si="4"/>
        <v>0</v>
      </c>
      <c r="G22" s="76">
        <f t="shared" si="5"/>
        <v>0</v>
      </c>
      <c r="H22" s="103">
        <f t="shared" si="6"/>
        <v>0.30064295962521825</v>
      </c>
      <c r="I22" s="182">
        <v>20458.760000000002</v>
      </c>
      <c r="J22" s="182">
        <v>24328.959999999999</v>
      </c>
      <c r="K22" s="182">
        <v>38257.930000000015</v>
      </c>
      <c r="L22" s="182">
        <v>33323.550000000003</v>
      </c>
      <c r="M22" s="182">
        <v>38788.820000000022</v>
      </c>
      <c r="N22" s="182">
        <v>35900.37000000001</v>
      </c>
      <c r="O22" s="182"/>
      <c r="P22" s="182"/>
      <c r="Q22" s="182"/>
      <c r="R22" s="182"/>
      <c r="S22" s="182"/>
      <c r="T22" s="213"/>
      <c r="U22" s="215">
        <f t="shared" si="7"/>
        <v>191058.39000000007</v>
      </c>
      <c r="V22" s="24"/>
      <c r="W22" s="78">
        <f t="shared" si="8"/>
        <v>0.11192707045735481</v>
      </c>
      <c r="X22" s="79">
        <f t="shared" si="9"/>
        <v>9.6029401221562616E-2</v>
      </c>
      <c r="Y22" s="79">
        <f t="shared" si="10"/>
        <v>0.12825130967138296</v>
      </c>
      <c r="Z22" s="79">
        <f t="shared" si="11"/>
        <v>0</v>
      </c>
      <c r="AA22" s="79">
        <f t="shared" si="12"/>
        <v>0</v>
      </c>
      <c r="AB22" s="220">
        <f t="shared" si="13"/>
        <v>0.33554211564307013</v>
      </c>
      <c r="AC22" s="105">
        <f t="shared" si="14"/>
        <v>7.0799886491836411E-2</v>
      </c>
      <c r="AD22" s="79">
        <f t="shared" si="15"/>
        <v>8.4419568966414629E-2</v>
      </c>
      <c r="AE22" s="79">
        <f t="shared" si="16"/>
        <v>0.13300767981866038</v>
      </c>
      <c r="AF22" s="79">
        <f t="shared" si="17"/>
        <v>0.11688659490061139</v>
      </c>
      <c r="AG22" s="79">
        <f t="shared" si="18"/>
        <v>0.13835460375662553</v>
      </c>
      <c r="AH22" s="79">
        <f t="shared" si="19"/>
        <v>0.12972364451028928</v>
      </c>
      <c r="AI22" s="79">
        <f t="shared" si="20"/>
        <v>0</v>
      </c>
      <c r="AJ22" s="79">
        <f t="shared" si="21"/>
        <v>0</v>
      </c>
      <c r="AK22" s="79">
        <f t="shared" si="22"/>
        <v>0</v>
      </c>
      <c r="AL22" s="79">
        <f t="shared" si="23"/>
        <v>0</v>
      </c>
      <c r="AM22" s="79">
        <f t="shared" si="24"/>
        <v>0</v>
      </c>
      <c r="AN22" s="211">
        <f t="shared" si="25"/>
        <v>0</v>
      </c>
      <c r="AO22" s="216">
        <f t="shared" si="26"/>
        <v>0.67319197844443768</v>
      </c>
    </row>
    <row r="23" spans="1:41" x14ac:dyDescent="0.3">
      <c r="A23" s="1" t="s">
        <v>32</v>
      </c>
      <c r="B23" t="s">
        <v>33</v>
      </c>
      <c r="C23" s="75">
        <f t="shared" si="1"/>
        <v>1423999.8914285714</v>
      </c>
      <c r="D23" s="76">
        <f t="shared" si="2"/>
        <v>803754.18666666653</v>
      </c>
      <c r="E23" s="76">
        <f t="shared" si="3"/>
        <v>857579.02000000014</v>
      </c>
      <c r="F23" s="76">
        <f t="shared" si="4"/>
        <v>0</v>
      </c>
      <c r="G23" s="76">
        <f t="shared" si="5"/>
        <v>0</v>
      </c>
      <c r="H23" s="103">
        <f t="shared" si="6"/>
        <v>6.6966784405262297E-2</v>
      </c>
      <c r="I23" s="182">
        <v>851795.60999999987</v>
      </c>
      <c r="J23" s="182">
        <v>834783.37000000011</v>
      </c>
      <c r="K23" s="182">
        <v>724683.57999999984</v>
      </c>
      <c r="L23" s="182">
        <v>1035078.3800000002</v>
      </c>
      <c r="M23" s="182">
        <v>693110.95999999985</v>
      </c>
      <c r="N23" s="182">
        <v>844547.7200000002</v>
      </c>
      <c r="O23" s="182"/>
      <c r="P23" s="182"/>
      <c r="Q23" s="182"/>
      <c r="R23" s="182"/>
      <c r="S23" s="182"/>
      <c r="T23" s="213"/>
      <c r="U23" s="215">
        <f t="shared" si="7"/>
        <v>4983999.62</v>
      </c>
      <c r="V23" s="24"/>
      <c r="W23" s="78">
        <f t="shared" si="8"/>
        <v>2.919759119854247</v>
      </c>
      <c r="X23" s="79">
        <f t="shared" si="9"/>
        <v>2.7882507972997033</v>
      </c>
      <c r="Y23" s="79">
        <f t="shared" si="10"/>
        <v>3.054796104469744</v>
      </c>
      <c r="Z23" s="79">
        <f t="shared" si="11"/>
        <v>0</v>
      </c>
      <c r="AA23" s="79">
        <f t="shared" si="12"/>
        <v>0</v>
      </c>
      <c r="AB23" s="220">
        <f t="shared" si="13"/>
        <v>9.5595886649858769E-2</v>
      </c>
      <c r="AC23" s="105">
        <f t="shared" si="14"/>
        <v>2.9477364465023563</v>
      </c>
      <c r="AD23" s="79">
        <f t="shared" si="15"/>
        <v>2.8966323375816736</v>
      </c>
      <c r="AE23" s="79">
        <f t="shared" si="16"/>
        <v>2.5194379721663065</v>
      </c>
      <c r="AF23" s="79">
        <f t="shared" si="17"/>
        <v>3.6306692202193678</v>
      </c>
      <c r="AG23" s="79">
        <f t="shared" si="18"/>
        <v>2.4722353562231141</v>
      </c>
      <c r="AH23" s="79">
        <f t="shared" si="19"/>
        <v>3.0517180798207746</v>
      </c>
      <c r="AI23" s="79">
        <f t="shared" si="20"/>
        <v>0</v>
      </c>
      <c r="AJ23" s="79">
        <f t="shared" si="21"/>
        <v>0</v>
      </c>
      <c r="AK23" s="79">
        <f t="shared" si="22"/>
        <v>0</v>
      </c>
      <c r="AL23" s="79">
        <f t="shared" si="23"/>
        <v>0</v>
      </c>
      <c r="AM23" s="79">
        <f t="shared" si="24"/>
        <v>0</v>
      </c>
      <c r="AN23" s="211">
        <f t="shared" si="25"/>
        <v>0</v>
      </c>
      <c r="AO23" s="216">
        <f t="shared" si="26"/>
        <v>17.518429412513594</v>
      </c>
    </row>
    <row r="24" spans="1:41" x14ac:dyDescent="0.3">
      <c r="A24" s="1" t="s">
        <v>34</v>
      </c>
      <c r="B24" t="s">
        <v>35</v>
      </c>
      <c r="C24" s="75">
        <f t="shared" si="1"/>
        <v>8979.5257142857135</v>
      </c>
      <c r="D24" s="76">
        <f t="shared" si="2"/>
        <v>5547.6866666666656</v>
      </c>
      <c r="E24" s="76">
        <f t="shared" si="3"/>
        <v>4928.4266666666663</v>
      </c>
      <c r="F24" s="76">
        <f t="shared" si="4"/>
        <v>0</v>
      </c>
      <c r="G24" s="76">
        <f t="shared" si="5"/>
        <v>0</v>
      </c>
      <c r="H24" s="103">
        <f t="shared" si="6"/>
        <v>-0.111624905516173</v>
      </c>
      <c r="I24" s="182">
        <v>5729.8700000000008</v>
      </c>
      <c r="J24" s="182">
        <v>5121.8100000000004</v>
      </c>
      <c r="K24" s="182">
        <v>5791.3799999999983</v>
      </c>
      <c r="L24" s="182">
        <v>6016.8</v>
      </c>
      <c r="M24" s="182">
        <v>3799.6800000000003</v>
      </c>
      <c r="N24" s="182">
        <v>4968.7999999999993</v>
      </c>
      <c r="O24" s="182"/>
      <c r="P24" s="182"/>
      <c r="Q24" s="182"/>
      <c r="R24" s="182"/>
      <c r="S24" s="182"/>
      <c r="T24" s="213"/>
      <c r="U24" s="215">
        <f t="shared" si="7"/>
        <v>31428.339999999997</v>
      </c>
      <c r="V24" s="24"/>
      <c r="W24" s="78">
        <f t="shared" si="8"/>
        <v>1.8411554842149045E-2</v>
      </c>
      <c r="X24" s="79">
        <f t="shared" si="9"/>
        <v>1.9245115021612077E-2</v>
      </c>
      <c r="Y24" s="79">
        <f t="shared" si="10"/>
        <v>1.7555628381041941E-2</v>
      </c>
      <c r="Z24" s="79">
        <f t="shared" si="11"/>
        <v>0</v>
      </c>
      <c r="AA24" s="79">
        <f t="shared" si="12"/>
        <v>0</v>
      </c>
      <c r="AB24" s="220">
        <f t="shared" si="13"/>
        <v>-8.7787817255072703E-2</v>
      </c>
      <c r="AC24" s="105">
        <f t="shared" si="14"/>
        <v>1.9828872600928832E-2</v>
      </c>
      <c r="AD24" s="79">
        <f t="shared" si="15"/>
        <v>1.7772276025274907E-2</v>
      </c>
      <c r="AE24" s="79">
        <f t="shared" si="16"/>
        <v>2.0134335985982327E-2</v>
      </c>
      <c r="AF24" s="79">
        <f t="shared" si="17"/>
        <v>2.1104692153086888E-2</v>
      </c>
      <c r="AG24" s="79">
        <f t="shared" si="18"/>
        <v>1.3552957290321662E-2</v>
      </c>
      <c r="AH24" s="79">
        <f t="shared" si="19"/>
        <v>1.7954434587797427E-2</v>
      </c>
      <c r="AI24" s="79">
        <f t="shared" si="20"/>
        <v>0</v>
      </c>
      <c r="AJ24" s="79">
        <f t="shared" si="21"/>
        <v>0</v>
      </c>
      <c r="AK24" s="79">
        <f t="shared" si="22"/>
        <v>0</v>
      </c>
      <c r="AL24" s="79">
        <f t="shared" si="23"/>
        <v>0</v>
      </c>
      <c r="AM24" s="79">
        <f t="shared" si="24"/>
        <v>0</v>
      </c>
      <c r="AN24" s="211">
        <f t="shared" si="25"/>
        <v>0</v>
      </c>
      <c r="AO24" s="216">
        <f t="shared" si="26"/>
        <v>0.11034756864339204</v>
      </c>
    </row>
    <row r="25" spans="1:41" x14ac:dyDescent="0.3">
      <c r="A25" s="1" t="s">
        <v>36</v>
      </c>
      <c r="B25" t="s">
        <v>37</v>
      </c>
      <c r="C25" s="75">
        <f t="shared" si="1"/>
        <v>3378.0171428571425</v>
      </c>
      <c r="D25" s="76">
        <f t="shared" si="2"/>
        <v>2623.5933333333328</v>
      </c>
      <c r="E25" s="76">
        <f t="shared" si="3"/>
        <v>1317.4266666666665</v>
      </c>
      <c r="F25" s="76">
        <f t="shared" si="4"/>
        <v>0</v>
      </c>
      <c r="G25" s="76">
        <f t="shared" si="5"/>
        <v>0</v>
      </c>
      <c r="H25" s="103">
        <f t="shared" si="6"/>
        <v>-0.49785408815898802</v>
      </c>
      <c r="I25" s="182">
        <v>1099.8899999999999</v>
      </c>
      <c r="J25" s="182">
        <v>5408.57</v>
      </c>
      <c r="K25" s="182">
        <v>1362.3200000000002</v>
      </c>
      <c r="L25" s="182">
        <v>409.16999999999996</v>
      </c>
      <c r="M25" s="182">
        <v>456.28</v>
      </c>
      <c r="N25" s="182">
        <v>3086.8299999999995</v>
      </c>
      <c r="O25" s="182"/>
      <c r="P25" s="182"/>
      <c r="Q25" s="182"/>
      <c r="R25" s="182"/>
      <c r="S25" s="182"/>
      <c r="T25" s="213"/>
      <c r="U25" s="215">
        <f t="shared" si="7"/>
        <v>11823.06</v>
      </c>
      <c r="V25" s="24"/>
      <c r="W25" s="78">
        <f t="shared" si="8"/>
        <v>6.9262620167663555E-3</v>
      </c>
      <c r="X25" s="79">
        <f t="shared" si="9"/>
        <v>9.1013351156460365E-3</v>
      </c>
      <c r="Y25" s="79">
        <f t="shared" si="10"/>
        <v>4.6928268479071375E-3</v>
      </c>
      <c r="Z25" s="79">
        <f t="shared" si="11"/>
        <v>0</v>
      </c>
      <c r="AA25" s="79">
        <f t="shared" si="12"/>
        <v>0</v>
      </c>
      <c r="AB25" s="220">
        <f t="shared" si="13"/>
        <v>-0.48438039163729568</v>
      </c>
      <c r="AC25" s="105">
        <f t="shared" si="14"/>
        <v>3.8062955503415622E-3</v>
      </c>
      <c r="AD25" s="79">
        <f t="shared" si="15"/>
        <v>1.8767310568338358E-2</v>
      </c>
      <c r="AE25" s="79">
        <f t="shared" si="16"/>
        <v>4.7362474229671429E-3</v>
      </c>
      <c r="AF25" s="79">
        <f t="shared" si="17"/>
        <v>1.435215876924372E-3</v>
      </c>
      <c r="AG25" s="79">
        <f t="shared" si="18"/>
        <v>1.6274905656339393E-3</v>
      </c>
      <c r="AH25" s="79">
        <f t="shared" si="19"/>
        <v>1.1154058790583387E-2</v>
      </c>
      <c r="AI25" s="79">
        <f t="shared" si="20"/>
        <v>0</v>
      </c>
      <c r="AJ25" s="79">
        <f t="shared" si="21"/>
        <v>0</v>
      </c>
      <c r="AK25" s="79">
        <f t="shared" si="22"/>
        <v>0</v>
      </c>
      <c r="AL25" s="79">
        <f t="shared" si="23"/>
        <v>0</v>
      </c>
      <c r="AM25" s="79">
        <f t="shared" si="24"/>
        <v>0</v>
      </c>
      <c r="AN25" s="211">
        <f t="shared" si="25"/>
        <v>0</v>
      </c>
      <c r="AO25" s="216">
        <f t="shared" si="26"/>
        <v>4.1526618774788762E-2</v>
      </c>
    </row>
    <row r="26" spans="1:41" x14ac:dyDescent="0.3">
      <c r="A26" s="1" t="s">
        <v>38</v>
      </c>
      <c r="B26" t="s">
        <v>39</v>
      </c>
      <c r="C26" s="75">
        <f t="shared" si="1"/>
        <v>63212.60571428571</v>
      </c>
      <c r="D26" s="76">
        <f t="shared" si="2"/>
        <v>39456.863333333335</v>
      </c>
      <c r="E26" s="76">
        <f t="shared" si="3"/>
        <v>34291.176666666666</v>
      </c>
      <c r="F26" s="76">
        <f t="shared" si="4"/>
        <v>0</v>
      </c>
      <c r="G26" s="76">
        <f t="shared" si="5"/>
        <v>0</v>
      </c>
      <c r="H26" s="103">
        <f t="shared" si="6"/>
        <v>-0.13091985095284228</v>
      </c>
      <c r="I26" s="182">
        <v>50242.630000000026</v>
      </c>
      <c r="J26" s="182">
        <v>31657.579999999994</v>
      </c>
      <c r="K26" s="182">
        <v>36470.37999999999</v>
      </c>
      <c r="L26" s="182">
        <v>33698.959999999992</v>
      </c>
      <c r="M26" s="182">
        <v>33299.30999999999</v>
      </c>
      <c r="N26" s="182">
        <v>35875.26</v>
      </c>
      <c r="O26" s="182"/>
      <c r="P26" s="182"/>
      <c r="Q26" s="182"/>
      <c r="R26" s="182"/>
      <c r="S26" s="182"/>
      <c r="T26" s="213"/>
      <c r="U26" s="215">
        <f t="shared" si="7"/>
        <v>221244.12</v>
      </c>
      <c r="V26" s="24"/>
      <c r="W26" s="78">
        <f t="shared" si="8"/>
        <v>0.12961067141576693</v>
      </c>
      <c r="X26" s="79">
        <f t="shared" si="9"/>
        <v>0.13687721006389961</v>
      </c>
      <c r="Y26" s="79">
        <f t="shared" si="10"/>
        <v>0.12214915530351604</v>
      </c>
      <c r="Z26" s="79">
        <f t="shared" si="11"/>
        <v>0</v>
      </c>
      <c r="AA26" s="79">
        <f t="shared" si="12"/>
        <v>0</v>
      </c>
      <c r="AB26" s="220">
        <f t="shared" si="13"/>
        <v>-0.10760048917937425</v>
      </c>
      <c r="AC26" s="105">
        <f t="shared" si="14"/>
        <v>0.17387038613539318</v>
      </c>
      <c r="AD26" s="79">
        <f t="shared" si="15"/>
        <v>0.10984930133140866</v>
      </c>
      <c r="AE26" s="79">
        <f t="shared" si="16"/>
        <v>0.12679307599509099</v>
      </c>
      <c r="AF26" s="79">
        <f t="shared" si="17"/>
        <v>0.11820339327868447</v>
      </c>
      <c r="AG26" s="79">
        <f t="shared" si="18"/>
        <v>0.11877424578574533</v>
      </c>
      <c r="AH26" s="79">
        <f t="shared" si="19"/>
        <v>0.12963291116370668</v>
      </c>
      <c r="AI26" s="79">
        <f t="shared" si="20"/>
        <v>0</v>
      </c>
      <c r="AJ26" s="79">
        <f t="shared" si="21"/>
        <v>0</v>
      </c>
      <c r="AK26" s="79">
        <f t="shared" si="22"/>
        <v>0</v>
      </c>
      <c r="AL26" s="79">
        <f t="shared" si="23"/>
        <v>0</v>
      </c>
      <c r="AM26" s="79">
        <f t="shared" si="24"/>
        <v>0</v>
      </c>
      <c r="AN26" s="211">
        <f t="shared" si="25"/>
        <v>0</v>
      </c>
      <c r="AO26" s="216">
        <f t="shared" si="26"/>
        <v>0.7771233136900294</v>
      </c>
    </row>
    <row r="27" spans="1:41" x14ac:dyDescent="0.3">
      <c r="A27" s="1" t="s">
        <v>40</v>
      </c>
      <c r="B27" t="s">
        <v>41</v>
      </c>
      <c r="C27" s="75">
        <f t="shared" si="1"/>
        <v>6014.5142857142855</v>
      </c>
      <c r="D27" s="76">
        <f t="shared" si="2"/>
        <v>3434.376666666667</v>
      </c>
      <c r="E27" s="76">
        <f t="shared" si="3"/>
        <v>3582.5566666666668</v>
      </c>
      <c r="F27" s="76">
        <f t="shared" si="4"/>
        <v>0</v>
      </c>
      <c r="G27" s="76">
        <f t="shared" si="5"/>
        <v>0</v>
      </c>
      <c r="H27" s="103">
        <f t="shared" si="6"/>
        <v>4.3146111909681761E-2</v>
      </c>
      <c r="I27" s="182">
        <v>4478.67</v>
      </c>
      <c r="J27" s="182">
        <v>4070.8500000000004</v>
      </c>
      <c r="K27" s="182">
        <v>1753.61</v>
      </c>
      <c r="L27" s="182">
        <v>3257.24</v>
      </c>
      <c r="M27" s="182">
        <v>4073.45</v>
      </c>
      <c r="N27" s="182">
        <v>3416.9800000000005</v>
      </c>
      <c r="O27" s="182"/>
      <c r="P27" s="182"/>
      <c r="Q27" s="182"/>
      <c r="R27" s="182"/>
      <c r="S27" s="182"/>
      <c r="T27" s="213"/>
      <c r="U27" s="215">
        <f t="shared" si="7"/>
        <v>21050.799999999999</v>
      </c>
      <c r="V27" s="24"/>
      <c r="W27" s="78">
        <f t="shared" si="8"/>
        <v>1.2332116766940638E-2</v>
      </c>
      <c r="X27" s="79">
        <f t="shared" si="9"/>
        <v>1.1913970263438461E-2</v>
      </c>
      <c r="Y27" s="79">
        <f t="shared" si="10"/>
        <v>1.2761483075198648E-2</v>
      </c>
      <c r="Z27" s="79">
        <f t="shared" si="11"/>
        <v>0</v>
      </c>
      <c r="AA27" s="79">
        <f t="shared" si="12"/>
        <v>0</v>
      </c>
      <c r="AB27" s="220">
        <f t="shared" si="13"/>
        <v>7.1136052299965044E-2</v>
      </c>
      <c r="AC27" s="105">
        <f t="shared" si="14"/>
        <v>1.5498951433732689E-2</v>
      </c>
      <c r="AD27" s="79">
        <f t="shared" si="15"/>
        <v>1.412552786173059E-2</v>
      </c>
      <c r="AE27" s="79">
        <f t="shared" si="16"/>
        <v>6.0966078772897777E-3</v>
      </c>
      <c r="AF27" s="79">
        <f t="shared" si="17"/>
        <v>1.1425184062744438E-2</v>
      </c>
      <c r="AG27" s="79">
        <f t="shared" si="18"/>
        <v>1.4529458763438174E-2</v>
      </c>
      <c r="AH27" s="79">
        <f t="shared" si="19"/>
        <v>1.2347034273428609E-2</v>
      </c>
      <c r="AI27" s="79">
        <f t="shared" si="20"/>
        <v>0</v>
      </c>
      <c r="AJ27" s="79">
        <f t="shared" si="21"/>
        <v>0</v>
      </c>
      <c r="AK27" s="79">
        <f t="shared" si="22"/>
        <v>0</v>
      </c>
      <c r="AL27" s="79">
        <f t="shared" si="23"/>
        <v>0</v>
      </c>
      <c r="AM27" s="79">
        <f t="shared" si="24"/>
        <v>0</v>
      </c>
      <c r="AN27" s="211">
        <f t="shared" si="25"/>
        <v>0</v>
      </c>
      <c r="AO27" s="216">
        <f t="shared" si="26"/>
        <v>7.4022764272364289E-2</v>
      </c>
    </row>
    <row r="28" spans="1:41" x14ac:dyDescent="0.3">
      <c r="A28" s="1" t="s">
        <v>42</v>
      </c>
      <c r="B28" t="s">
        <v>43</v>
      </c>
      <c r="C28" s="75">
        <f t="shared" si="1"/>
        <v>771567.53142857109</v>
      </c>
      <c r="D28" s="76">
        <f t="shared" si="2"/>
        <v>449588.88999999984</v>
      </c>
      <c r="E28" s="76">
        <f t="shared" si="3"/>
        <v>450573.22999999981</v>
      </c>
      <c r="F28" s="76">
        <f t="shared" si="4"/>
        <v>0</v>
      </c>
      <c r="G28" s="76">
        <f t="shared" si="5"/>
        <v>0</v>
      </c>
      <c r="H28" s="103">
        <f t="shared" si="6"/>
        <v>2.1894224299002759E-3</v>
      </c>
      <c r="I28" s="182">
        <v>474170.79999999958</v>
      </c>
      <c r="J28" s="182">
        <v>428866.75999999989</v>
      </c>
      <c r="K28" s="182">
        <v>445729.10999999987</v>
      </c>
      <c r="L28" s="182">
        <v>519137.37999999977</v>
      </c>
      <c r="M28" s="182">
        <v>373799.03999999992</v>
      </c>
      <c r="N28" s="182">
        <v>458783.26999999973</v>
      </c>
      <c r="O28" s="182"/>
      <c r="P28" s="182"/>
      <c r="Q28" s="182"/>
      <c r="R28" s="182"/>
      <c r="S28" s="182"/>
      <c r="T28" s="213"/>
      <c r="U28" s="215">
        <f t="shared" si="7"/>
        <v>2700486.3599999989</v>
      </c>
      <c r="V28" s="24"/>
      <c r="W28" s="78">
        <f t="shared" si="8"/>
        <v>1.5820165085911453</v>
      </c>
      <c r="X28" s="79">
        <f t="shared" si="9"/>
        <v>1.5596392551289664</v>
      </c>
      <c r="Y28" s="79">
        <f t="shared" si="10"/>
        <v>1.6049941937506227</v>
      </c>
      <c r="Z28" s="79">
        <f t="shared" si="11"/>
        <v>0</v>
      </c>
      <c r="AA28" s="79">
        <f t="shared" si="12"/>
        <v>0</v>
      </c>
      <c r="AB28" s="220">
        <f t="shared" si="13"/>
        <v>2.9080403351290293E-2</v>
      </c>
      <c r="AC28" s="105">
        <f t="shared" si="14"/>
        <v>1.6409224614660534</v>
      </c>
      <c r="AD28" s="79">
        <f t="shared" si="15"/>
        <v>1.4881337723940022</v>
      </c>
      <c r="AE28" s="79">
        <f t="shared" si="16"/>
        <v>1.5496236923622477</v>
      </c>
      <c r="AF28" s="79">
        <f t="shared" si="17"/>
        <v>1.8209404650412313</v>
      </c>
      <c r="AG28" s="79">
        <f t="shared" si="18"/>
        <v>1.3332918625471715</v>
      </c>
      <c r="AH28" s="79">
        <f t="shared" si="19"/>
        <v>1.6577834107210598</v>
      </c>
      <c r="AI28" s="79">
        <f t="shared" si="20"/>
        <v>0</v>
      </c>
      <c r="AJ28" s="79">
        <f t="shared" si="21"/>
        <v>0</v>
      </c>
      <c r="AK28" s="79">
        <f t="shared" si="22"/>
        <v>0</v>
      </c>
      <c r="AL28" s="79">
        <f t="shared" si="23"/>
        <v>0</v>
      </c>
      <c r="AM28" s="79">
        <f t="shared" si="24"/>
        <v>0</v>
      </c>
      <c r="AN28" s="211">
        <f t="shared" si="25"/>
        <v>0</v>
      </c>
      <c r="AO28" s="216">
        <f t="shared" si="26"/>
        <v>9.4906956645317653</v>
      </c>
    </row>
    <row r="29" spans="1:41" x14ac:dyDescent="0.3">
      <c r="A29" s="1" t="s">
        <v>44</v>
      </c>
      <c r="B29" t="s">
        <v>45</v>
      </c>
      <c r="C29" s="75">
        <f t="shared" si="1"/>
        <v>206840.38285714263</v>
      </c>
      <c r="D29" s="76">
        <f t="shared" si="2"/>
        <v>113232.69999999985</v>
      </c>
      <c r="E29" s="76">
        <f t="shared" si="3"/>
        <v>128081.07999999984</v>
      </c>
      <c r="F29" s="76">
        <f t="shared" si="4"/>
        <v>0</v>
      </c>
      <c r="G29" s="76">
        <f t="shared" si="5"/>
        <v>0</v>
      </c>
      <c r="H29" s="103">
        <f t="shared" si="6"/>
        <v>0.13113155475405963</v>
      </c>
      <c r="I29" s="182">
        <v>79768.160000000033</v>
      </c>
      <c r="J29" s="182">
        <v>129219.98999999977</v>
      </c>
      <c r="K29" s="182">
        <v>130709.94999999979</v>
      </c>
      <c r="L29" s="182">
        <v>153710.74999999968</v>
      </c>
      <c r="M29" s="182">
        <v>96017.13</v>
      </c>
      <c r="N29" s="182">
        <v>134515.35999999984</v>
      </c>
      <c r="O29" s="182"/>
      <c r="P29" s="182"/>
      <c r="Q29" s="182"/>
      <c r="R29" s="182"/>
      <c r="S29" s="182"/>
      <c r="T29" s="213"/>
      <c r="U29" s="215">
        <f t="shared" si="7"/>
        <v>723941.33999999915</v>
      </c>
      <c r="V29" s="24"/>
      <c r="W29" s="78">
        <f t="shared" si="8"/>
        <v>0.42410403107223776</v>
      </c>
      <c r="X29" s="79">
        <f t="shared" si="9"/>
        <v>0.39280811383982722</v>
      </c>
      <c r="Y29" s="79">
        <f t="shared" si="10"/>
        <v>0.45623968767365258</v>
      </c>
      <c r="Z29" s="79">
        <f t="shared" si="11"/>
        <v>0</v>
      </c>
      <c r="AA29" s="79">
        <f t="shared" si="12"/>
        <v>0</v>
      </c>
      <c r="AB29" s="220">
        <f t="shared" si="13"/>
        <v>0.16148234112009824</v>
      </c>
      <c r="AC29" s="105">
        <f t="shared" si="14"/>
        <v>0.27604687056608745</v>
      </c>
      <c r="AD29" s="79">
        <f t="shared" si="15"/>
        <v>0.44838315561554587</v>
      </c>
      <c r="AE29" s="79">
        <f t="shared" si="16"/>
        <v>0.45442676011778665</v>
      </c>
      <c r="AF29" s="79">
        <f t="shared" si="17"/>
        <v>0.5391600284819329</v>
      </c>
      <c r="AG29" s="79">
        <f t="shared" si="18"/>
        <v>0.34248043572860415</v>
      </c>
      <c r="AH29" s="79">
        <f t="shared" si="19"/>
        <v>0.48606247628683386</v>
      </c>
      <c r="AI29" s="79">
        <f t="shared" si="20"/>
        <v>0</v>
      </c>
      <c r="AJ29" s="79">
        <f t="shared" si="21"/>
        <v>0</v>
      </c>
      <c r="AK29" s="79">
        <f t="shared" si="22"/>
        <v>0</v>
      </c>
      <c r="AL29" s="79">
        <f t="shared" si="23"/>
        <v>0</v>
      </c>
      <c r="AM29" s="79">
        <f t="shared" si="24"/>
        <v>0</v>
      </c>
      <c r="AN29" s="211">
        <f t="shared" si="25"/>
        <v>0</v>
      </c>
      <c r="AO29" s="216">
        <f t="shared" si="26"/>
        <v>2.546559726796791</v>
      </c>
    </row>
    <row r="30" spans="1:41" x14ac:dyDescent="0.3">
      <c r="A30" s="1" t="s">
        <v>46</v>
      </c>
      <c r="B30" t="s">
        <v>47</v>
      </c>
      <c r="C30" s="75">
        <f t="shared" si="1"/>
        <v>40209.931428571421</v>
      </c>
      <c r="D30" s="76">
        <f t="shared" si="2"/>
        <v>20436.55</v>
      </c>
      <c r="E30" s="76">
        <f t="shared" si="3"/>
        <v>26475.036666666663</v>
      </c>
      <c r="F30" s="76">
        <f t="shared" si="4"/>
        <v>0</v>
      </c>
      <c r="G30" s="76">
        <f t="shared" si="5"/>
        <v>0</v>
      </c>
      <c r="H30" s="103">
        <f t="shared" si="6"/>
        <v>0.29547485591583039</v>
      </c>
      <c r="I30" s="182">
        <v>14894.609999999999</v>
      </c>
      <c r="J30" s="182">
        <v>18563.409999999996</v>
      </c>
      <c r="K30" s="182">
        <v>27851.629999999994</v>
      </c>
      <c r="L30" s="182">
        <v>25578.339999999997</v>
      </c>
      <c r="M30" s="182">
        <v>23998.77</v>
      </c>
      <c r="N30" s="182">
        <v>29847.999999999993</v>
      </c>
      <c r="O30" s="182"/>
      <c r="P30" s="182"/>
      <c r="Q30" s="182"/>
      <c r="R30" s="182"/>
      <c r="S30" s="182"/>
      <c r="T30" s="213"/>
      <c r="U30" s="215">
        <f t="shared" si="7"/>
        <v>140734.75999999998</v>
      </c>
      <c r="V30" s="24"/>
      <c r="W30" s="78">
        <f t="shared" si="8"/>
        <v>8.2446153756026694E-2</v>
      </c>
      <c r="X30" s="79">
        <f t="shared" si="9"/>
        <v>7.0895091779082639E-2</v>
      </c>
      <c r="Y30" s="79">
        <f t="shared" si="10"/>
        <v>9.4307156528883995E-2</v>
      </c>
      <c r="Z30" s="79">
        <f t="shared" si="11"/>
        <v>0</v>
      </c>
      <c r="AA30" s="79">
        <f t="shared" si="12"/>
        <v>0</v>
      </c>
      <c r="AB30" s="220">
        <f t="shared" si="13"/>
        <v>0.33023534016651079</v>
      </c>
      <c r="AC30" s="105">
        <f t="shared" si="14"/>
        <v>5.1544506966217478E-2</v>
      </c>
      <c r="AD30" s="79">
        <f t="shared" si="15"/>
        <v>6.4413566003102093E-2</v>
      </c>
      <c r="AE30" s="79">
        <f t="shared" si="16"/>
        <v>9.6829093614521064E-2</v>
      </c>
      <c r="AF30" s="79">
        <f t="shared" si="17"/>
        <v>8.971928458432861E-2</v>
      </c>
      <c r="AG30" s="79">
        <f t="shared" si="18"/>
        <v>8.5600446571883093E-2</v>
      </c>
      <c r="AH30" s="79">
        <f t="shared" si="19"/>
        <v>0.1078538004299987</v>
      </c>
      <c r="AI30" s="79">
        <f t="shared" si="20"/>
        <v>0</v>
      </c>
      <c r="AJ30" s="79">
        <f t="shared" si="21"/>
        <v>0</v>
      </c>
      <c r="AK30" s="79">
        <f t="shared" si="22"/>
        <v>0</v>
      </c>
      <c r="AL30" s="79">
        <f t="shared" si="23"/>
        <v>0</v>
      </c>
      <c r="AM30" s="79">
        <f t="shared" si="24"/>
        <v>0</v>
      </c>
      <c r="AN30" s="211">
        <f t="shared" si="25"/>
        <v>0</v>
      </c>
      <c r="AO30" s="216">
        <f t="shared" si="26"/>
        <v>0.49596069817005101</v>
      </c>
    </row>
    <row r="31" spans="1:41" x14ac:dyDescent="0.3">
      <c r="A31" s="1" t="s">
        <v>48</v>
      </c>
      <c r="B31" t="s">
        <v>49</v>
      </c>
      <c r="C31" s="75">
        <f t="shared" si="1"/>
        <v>0</v>
      </c>
      <c r="D31" s="76">
        <f t="shared" si="2"/>
        <v>0</v>
      </c>
      <c r="E31" s="76">
        <f t="shared" si="3"/>
        <v>0</v>
      </c>
      <c r="F31" s="76">
        <f t="shared" si="4"/>
        <v>0</v>
      </c>
      <c r="G31" s="76">
        <f t="shared" si="5"/>
        <v>0</v>
      </c>
      <c r="H31" s="103">
        <f t="shared" si="6"/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/>
      <c r="P31" s="182"/>
      <c r="Q31" s="182"/>
      <c r="R31" s="182"/>
      <c r="S31" s="182"/>
      <c r="T31" s="213"/>
      <c r="U31" s="215">
        <f t="shared" si="7"/>
        <v>0</v>
      </c>
      <c r="V31" s="24"/>
      <c r="W31" s="78">
        <f t="shared" si="8"/>
        <v>0</v>
      </c>
      <c r="X31" s="79">
        <f t="shared" si="9"/>
        <v>0</v>
      </c>
      <c r="Y31" s="79">
        <f t="shared" si="10"/>
        <v>0</v>
      </c>
      <c r="Z31" s="79">
        <f t="shared" si="11"/>
        <v>0</v>
      </c>
      <c r="AA31" s="79">
        <f t="shared" si="12"/>
        <v>0</v>
      </c>
      <c r="AB31" s="220">
        <f t="shared" si="13"/>
        <v>0</v>
      </c>
      <c r="AC31" s="105">
        <f t="shared" si="14"/>
        <v>0</v>
      </c>
      <c r="AD31" s="79">
        <f t="shared" si="15"/>
        <v>0</v>
      </c>
      <c r="AE31" s="79">
        <f t="shared" si="16"/>
        <v>0</v>
      </c>
      <c r="AF31" s="79">
        <f t="shared" si="17"/>
        <v>0</v>
      </c>
      <c r="AG31" s="79">
        <f t="shared" si="18"/>
        <v>0</v>
      </c>
      <c r="AH31" s="79">
        <f t="shared" si="19"/>
        <v>0</v>
      </c>
      <c r="AI31" s="79">
        <f t="shared" si="20"/>
        <v>0</v>
      </c>
      <c r="AJ31" s="79">
        <f t="shared" si="21"/>
        <v>0</v>
      </c>
      <c r="AK31" s="79">
        <f t="shared" si="22"/>
        <v>0</v>
      </c>
      <c r="AL31" s="79">
        <f t="shared" si="23"/>
        <v>0</v>
      </c>
      <c r="AM31" s="79">
        <f t="shared" si="24"/>
        <v>0</v>
      </c>
      <c r="AN31" s="211">
        <f t="shared" si="25"/>
        <v>0</v>
      </c>
      <c r="AO31" s="216">
        <f t="shared" si="26"/>
        <v>0</v>
      </c>
    </row>
    <row r="32" spans="1:41" x14ac:dyDescent="0.3">
      <c r="A32" s="1" t="s">
        <v>50</v>
      </c>
      <c r="B32" t="s">
        <v>51</v>
      </c>
      <c r="C32" s="75">
        <f t="shared" si="1"/>
        <v>0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3">
        <f t="shared" si="6"/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/>
      <c r="P32" s="182"/>
      <c r="Q32" s="182"/>
      <c r="R32" s="182"/>
      <c r="S32" s="182"/>
      <c r="T32" s="213"/>
      <c r="U32" s="215">
        <f t="shared" si="7"/>
        <v>0</v>
      </c>
      <c r="V32" s="24"/>
      <c r="W32" s="78">
        <f t="shared" si="8"/>
        <v>0</v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79">
        <f t="shared" si="12"/>
        <v>0</v>
      </c>
      <c r="AB32" s="220">
        <f t="shared" si="13"/>
        <v>0</v>
      </c>
      <c r="AC32" s="105">
        <f t="shared" si="14"/>
        <v>0</v>
      </c>
      <c r="AD32" s="79">
        <f t="shared" si="15"/>
        <v>0</v>
      </c>
      <c r="AE32" s="79">
        <f t="shared" si="16"/>
        <v>0</v>
      </c>
      <c r="AF32" s="79">
        <f t="shared" si="17"/>
        <v>0</v>
      </c>
      <c r="AG32" s="79">
        <f t="shared" si="18"/>
        <v>0</v>
      </c>
      <c r="AH32" s="79">
        <f t="shared" si="19"/>
        <v>0</v>
      </c>
      <c r="AI32" s="79">
        <f t="shared" si="20"/>
        <v>0</v>
      </c>
      <c r="AJ32" s="79">
        <f t="shared" si="21"/>
        <v>0</v>
      </c>
      <c r="AK32" s="79">
        <f t="shared" si="22"/>
        <v>0</v>
      </c>
      <c r="AL32" s="79">
        <f t="shared" si="23"/>
        <v>0</v>
      </c>
      <c r="AM32" s="79">
        <f t="shared" si="24"/>
        <v>0</v>
      </c>
      <c r="AN32" s="211">
        <f t="shared" si="25"/>
        <v>0</v>
      </c>
      <c r="AO32" s="216">
        <f t="shared" si="26"/>
        <v>0</v>
      </c>
    </row>
    <row r="33" spans="1:41" x14ac:dyDescent="0.3">
      <c r="A33" s="1" t="s">
        <v>52</v>
      </c>
      <c r="B33" t="s">
        <v>53</v>
      </c>
      <c r="C33" s="75">
        <f t="shared" si="1"/>
        <v>44419.137142857151</v>
      </c>
      <c r="D33" s="76">
        <f t="shared" si="2"/>
        <v>24309.340000000007</v>
      </c>
      <c r="E33" s="76">
        <f t="shared" si="3"/>
        <v>27512.986666666668</v>
      </c>
      <c r="F33" s="76">
        <f t="shared" si="4"/>
        <v>0</v>
      </c>
      <c r="G33" s="76">
        <f t="shared" si="5"/>
        <v>0</v>
      </c>
      <c r="H33" s="103">
        <f t="shared" si="6"/>
        <v>0.13178665758373773</v>
      </c>
      <c r="I33" s="182">
        <v>24741.570000000003</v>
      </c>
      <c r="J33" s="182">
        <v>21439.340000000007</v>
      </c>
      <c r="K33" s="182">
        <v>26747.110000000008</v>
      </c>
      <c r="L33" s="182">
        <v>30655.090000000007</v>
      </c>
      <c r="M33" s="182">
        <v>24556.79</v>
      </c>
      <c r="N33" s="182">
        <v>27327.080000000005</v>
      </c>
      <c r="O33" s="182"/>
      <c r="P33" s="182"/>
      <c r="Q33" s="182"/>
      <c r="R33" s="182"/>
      <c r="S33" s="182"/>
      <c r="T33" s="213"/>
      <c r="U33" s="215">
        <f t="shared" si="7"/>
        <v>155466.98000000004</v>
      </c>
      <c r="V33" s="24"/>
      <c r="W33" s="78">
        <f t="shared" si="8"/>
        <v>9.1076678832330629E-2</v>
      </c>
      <c r="X33" s="79">
        <f t="shared" si="9"/>
        <v>8.4329932908877747E-2</v>
      </c>
      <c r="Y33" s="79">
        <f t="shared" si="10"/>
        <v>9.8004455019971598E-2</v>
      </c>
      <c r="Z33" s="79">
        <f t="shared" si="11"/>
        <v>0</v>
      </c>
      <c r="AA33" s="79">
        <f t="shared" si="12"/>
        <v>0</v>
      </c>
      <c r="AB33" s="220">
        <f t="shared" si="13"/>
        <v>0.16215502182208283</v>
      </c>
      <c r="AC33" s="105">
        <f t="shared" si="14"/>
        <v>8.562104192188702E-2</v>
      </c>
      <c r="AD33" s="79">
        <f t="shared" si="15"/>
        <v>7.4392815875582538E-2</v>
      </c>
      <c r="AE33" s="79">
        <f t="shared" si="16"/>
        <v>9.2989114752274601E-2</v>
      </c>
      <c r="AF33" s="79">
        <f t="shared" si="17"/>
        <v>0.10752663166054588</v>
      </c>
      <c r="AG33" s="79">
        <f t="shared" si="18"/>
        <v>8.759083029555069E-2</v>
      </c>
      <c r="AH33" s="79">
        <f t="shared" si="19"/>
        <v>9.8744620499015362E-2</v>
      </c>
      <c r="AI33" s="79">
        <f t="shared" si="20"/>
        <v>0</v>
      </c>
      <c r="AJ33" s="79">
        <f t="shared" si="21"/>
        <v>0</v>
      </c>
      <c r="AK33" s="79">
        <f t="shared" si="22"/>
        <v>0</v>
      </c>
      <c r="AL33" s="79">
        <f t="shared" si="23"/>
        <v>0</v>
      </c>
      <c r="AM33" s="79">
        <f t="shared" si="24"/>
        <v>0</v>
      </c>
      <c r="AN33" s="211">
        <f t="shared" si="25"/>
        <v>0</v>
      </c>
      <c r="AO33" s="216">
        <f t="shared" si="26"/>
        <v>0.54686505500485616</v>
      </c>
    </row>
    <row r="34" spans="1:41" x14ac:dyDescent="0.3">
      <c r="A34" s="1" t="s">
        <v>54</v>
      </c>
      <c r="B34" t="s">
        <v>55</v>
      </c>
      <c r="C34" s="75">
        <f t="shared" si="1"/>
        <v>793492.87999999826</v>
      </c>
      <c r="D34" s="76">
        <f t="shared" si="2"/>
        <v>460592.36666666582</v>
      </c>
      <c r="E34" s="76">
        <f t="shared" si="3"/>
        <v>465149.32666666555</v>
      </c>
      <c r="F34" s="76">
        <f t="shared" si="4"/>
        <v>0</v>
      </c>
      <c r="G34" s="76">
        <f t="shared" si="5"/>
        <v>0</v>
      </c>
      <c r="H34" s="103">
        <f t="shared" si="6"/>
        <v>9.8936941421298805E-3</v>
      </c>
      <c r="I34" s="182">
        <v>523451.85999999801</v>
      </c>
      <c r="J34" s="182">
        <v>343890.88000000076</v>
      </c>
      <c r="K34" s="182">
        <v>514434.35999999876</v>
      </c>
      <c r="L34" s="182">
        <v>481466.95999999822</v>
      </c>
      <c r="M34" s="182">
        <v>441820.65999999933</v>
      </c>
      <c r="N34" s="182">
        <v>472160.35999999905</v>
      </c>
      <c r="O34" s="182"/>
      <c r="P34" s="182"/>
      <c r="Q34" s="182"/>
      <c r="R34" s="182"/>
      <c r="S34" s="182"/>
      <c r="T34" s="213"/>
      <c r="U34" s="215">
        <f t="shared" si="7"/>
        <v>2777225.079999994</v>
      </c>
      <c r="V34" s="24"/>
      <c r="W34" s="78">
        <f t="shared" si="8"/>
        <v>1.6269720853666363</v>
      </c>
      <c r="X34" s="79">
        <f t="shared" si="9"/>
        <v>1.5978106924886128</v>
      </c>
      <c r="Y34" s="79">
        <f t="shared" si="10"/>
        <v>1.6569159435570777</v>
      </c>
      <c r="Z34" s="79">
        <f t="shared" si="11"/>
        <v>0</v>
      </c>
      <c r="AA34" s="79">
        <f t="shared" si="12"/>
        <v>0</v>
      </c>
      <c r="AB34" s="220">
        <f t="shared" si="13"/>
        <v>3.6991397883567548E-2</v>
      </c>
      <c r="AC34" s="105">
        <f t="shared" si="14"/>
        <v>1.8114652242824347</v>
      </c>
      <c r="AD34" s="79">
        <f t="shared" si="15"/>
        <v>1.1932741827468616</v>
      </c>
      <c r="AE34" s="79">
        <f t="shared" si="16"/>
        <v>1.7884846525307898</v>
      </c>
      <c r="AF34" s="79">
        <f t="shared" si="17"/>
        <v>1.6888066701041351</v>
      </c>
      <c r="AG34" s="79">
        <f t="shared" si="18"/>
        <v>1.5759160073905483</v>
      </c>
      <c r="AH34" s="79">
        <f t="shared" si="19"/>
        <v>1.7061206525863124</v>
      </c>
      <c r="AI34" s="79">
        <f t="shared" si="20"/>
        <v>0</v>
      </c>
      <c r="AJ34" s="79">
        <f t="shared" si="21"/>
        <v>0</v>
      </c>
      <c r="AK34" s="79">
        <f t="shared" si="22"/>
        <v>0</v>
      </c>
      <c r="AL34" s="79">
        <f t="shared" si="23"/>
        <v>0</v>
      </c>
      <c r="AM34" s="79">
        <f t="shared" si="24"/>
        <v>0</v>
      </c>
      <c r="AN34" s="211">
        <f t="shared" si="25"/>
        <v>0</v>
      </c>
      <c r="AO34" s="216">
        <f t="shared" si="26"/>
        <v>9.7640673896410828</v>
      </c>
    </row>
    <row r="35" spans="1:41" x14ac:dyDescent="0.3">
      <c r="A35" s="1" t="s">
        <v>56</v>
      </c>
      <c r="B35" t="s">
        <v>57</v>
      </c>
      <c r="C35" s="75">
        <f t="shared" si="1"/>
        <v>225545.54285714289</v>
      </c>
      <c r="D35" s="76">
        <f t="shared" si="2"/>
        <v>144732.8366666667</v>
      </c>
      <c r="E35" s="76">
        <f t="shared" si="3"/>
        <v>118403.63</v>
      </c>
      <c r="F35" s="76">
        <f t="shared" si="4"/>
        <v>0</v>
      </c>
      <c r="G35" s="76">
        <f t="shared" si="5"/>
        <v>0</v>
      </c>
      <c r="H35" s="103">
        <f t="shared" si="6"/>
        <v>-0.18191591675429764</v>
      </c>
      <c r="I35" s="182">
        <v>118618.80000000002</v>
      </c>
      <c r="J35" s="182">
        <v>180497.44000000006</v>
      </c>
      <c r="K35" s="182">
        <v>135082.26999999999</v>
      </c>
      <c r="L35" s="182">
        <v>158679.71000000011</v>
      </c>
      <c r="M35" s="182">
        <v>88373.599999999962</v>
      </c>
      <c r="N35" s="182">
        <v>108157.57999999999</v>
      </c>
      <c r="O35" s="182"/>
      <c r="P35" s="182"/>
      <c r="Q35" s="182"/>
      <c r="R35" s="182"/>
      <c r="S35" s="182"/>
      <c r="T35" s="213"/>
      <c r="U35" s="215">
        <f t="shared" si="7"/>
        <v>789409.40000000014</v>
      </c>
      <c r="V35" s="24"/>
      <c r="W35" s="78">
        <f t="shared" si="8"/>
        <v>0.46245695639693274</v>
      </c>
      <c r="X35" s="79">
        <f t="shared" si="9"/>
        <v>0.50208316662696562</v>
      </c>
      <c r="Y35" s="79">
        <f t="shared" si="10"/>
        <v>0.42176748642833739</v>
      </c>
      <c r="Z35" s="79">
        <f t="shared" si="11"/>
        <v>0</v>
      </c>
      <c r="AA35" s="79">
        <f t="shared" si="12"/>
        <v>0</v>
      </c>
      <c r="AB35" s="220">
        <f t="shared" si="13"/>
        <v>-0.15996489334266137</v>
      </c>
      <c r="AC35" s="105">
        <f t="shared" si="14"/>
        <v>0.41049396814850198</v>
      </c>
      <c r="AD35" s="79">
        <f t="shared" si="15"/>
        <v>0.62631185567904635</v>
      </c>
      <c r="AE35" s="79">
        <f t="shared" si="16"/>
        <v>0.46962758615894334</v>
      </c>
      <c r="AF35" s="79">
        <f t="shared" si="17"/>
        <v>0.55658928840764277</v>
      </c>
      <c r="AG35" s="79">
        <f t="shared" si="18"/>
        <v>0.31521697258505182</v>
      </c>
      <c r="AH35" s="79">
        <f t="shared" si="19"/>
        <v>0.39082035809138371</v>
      </c>
      <c r="AI35" s="79">
        <f t="shared" si="20"/>
        <v>0</v>
      </c>
      <c r="AJ35" s="79">
        <f t="shared" si="21"/>
        <v>0</v>
      </c>
      <c r="AK35" s="79">
        <f t="shared" si="22"/>
        <v>0</v>
      </c>
      <c r="AL35" s="79">
        <f t="shared" si="23"/>
        <v>0</v>
      </c>
      <c r="AM35" s="79">
        <f t="shared" si="24"/>
        <v>0</v>
      </c>
      <c r="AN35" s="211">
        <f t="shared" si="25"/>
        <v>0</v>
      </c>
      <c r="AO35" s="216">
        <f t="shared" si="26"/>
        <v>2.7690600290705705</v>
      </c>
    </row>
    <row r="36" spans="1:41" x14ac:dyDescent="0.3">
      <c r="A36" s="1" t="s">
        <v>58</v>
      </c>
      <c r="B36" t="s">
        <v>59</v>
      </c>
      <c r="C36" s="75">
        <f t="shared" si="1"/>
        <v>0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3">
        <f t="shared" si="6"/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/>
      <c r="P36" s="182"/>
      <c r="Q36" s="182"/>
      <c r="R36" s="182"/>
      <c r="S36" s="182"/>
      <c r="T36" s="213"/>
      <c r="U36" s="215">
        <f t="shared" si="7"/>
        <v>0</v>
      </c>
      <c r="V36" s="24"/>
      <c r="W36" s="78">
        <f t="shared" si="8"/>
        <v>0</v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79">
        <f t="shared" si="12"/>
        <v>0</v>
      </c>
      <c r="AB36" s="220">
        <f t="shared" si="13"/>
        <v>0</v>
      </c>
      <c r="AC36" s="105">
        <f t="shared" si="14"/>
        <v>0</v>
      </c>
      <c r="AD36" s="79">
        <f t="shared" si="15"/>
        <v>0</v>
      </c>
      <c r="AE36" s="79">
        <f t="shared" si="16"/>
        <v>0</v>
      </c>
      <c r="AF36" s="79">
        <f t="shared" si="17"/>
        <v>0</v>
      </c>
      <c r="AG36" s="79">
        <f t="shared" si="18"/>
        <v>0</v>
      </c>
      <c r="AH36" s="79">
        <f t="shared" si="19"/>
        <v>0</v>
      </c>
      <c r="AI36" s="79">
        <f t="shared" si="20"/>
        <v>0</v>
      </c>
      <c r="AJ36" s="79">
        <f t="shared" si="21"/>
        <v>0</v>
      </c>
      <c r="AK36" s="79">
        <f t="shared" si="22"/>
        <v>0</v>
      </c>
      <c r="AL36" s="79">
        <f t="shared" si="23"/>
        <v>0</v>
      </c>
      <c r="AM36" s="79">
        <f t="shared" si="24"/>
        <v>0</v>
      </c>
      <c r="AN36" s="211">
        <f t="shared" si="25"/>
        <v>0</v>
      </c>
      <c r="AO36" s="216">
        <f t="shared" si="26"/>
        <v>0</v>
      </c>
    </row>
    <row r="37" spans="1:41" x14ac:dyDescent="0.3">
      <c r="A37" s="1" t="s">
        <v>60</v>
      </c>
      <c r="B37" t="s">
        <v>61</v>
      </c>
      <c r="C37" s="75">
        <f t="shared" si="1"/>
        <v>0</v>
      </c>
      <c r="D37" s="76">
        <f t="shared" si="2"/>
        <v>0</v>
      </c>
      <c r="E37" s="76">
        <f t="shared" si="3"/>
        <v>0</v>
      </c>
      <c r="F37" s="76">
        <f t="shared" si="4"/>
        <v>0</v>
      </c>
      <c r="G37" s="76">
        <f t="shared" si="5"/>
        <v>0</v>
      </c>
      <c r="H37" s="103">
        <f t="shared" si="6"/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/>
      <c r="P37" s="182"/>
      <c r="Q37" s="182"/>
      <c r="R37" s="182"/>
      <c r="S37" s="182"/>
      <c r="T37" s="213"/>
      <c r="U37" s="215">
        <f t="shared" si="7"/>
        <v>0</v>
      </c>
      <c r="V37" s="24"/>
      <c r="W37" s="78">
        <f t="shared" si="8"/>
        <v>0</v>
      </c>
      <c r="X37" s="79">
        <f t="shared" si="9"/>
        <v>0</v>
      </c>
      <c r="Y37" s="79">
        <f t="shared" si="10"/>
        <v>0</v>
      </c>
      <c r="Z37" s="79">
        <f t="shared" si="11"/>
        <v>0</v>
      </c>
      <c r="AA37" s="79">
        <f t="shared" si="12"/>
        <v>0</v>
      </c>
      <c r="AB37" s="220">
        <f t="shared" si="13"/>
        <v>0</v>
      </c>
      <c r="AC37" s="105">
        <f t="shared" si="14"/>
        <v>0</v>
      </c>
      <c r="AD37" s="79">
        <f t="shared" si="15"/>
        <v>0</v>
      </c>
      <c r="AE37" s="79">
        <f t="shared" si="16"/>
        <v>0</v>
      </c>
      <c r="AF37" s="79">
        <f t="shared" si="17"/>
        <v>0</v>
      </c>
      <c r="AG37" s="79">
        <f t="shared" si="18"/>
        <v>0</v>
      </c>
      <c r="AH37" s="79">
        <f t="shared" si="19"/>
        <v>0</v>
      </c>
      <c r="AI37" s="79">
        <f t="shared" si="20"/>
        <v>0</v>
      </c>
      <c r="AJ37" s="79">
        <f t="shared" si="21"/>
        <v>0</v>
      </c>
      <c r="AK37" s="79">
        <f t="shared" si="22"/>
        <v>0</v>
      </c>
      <c r="AL37" s="79">
        <f t="shared" si="23"/>
        <v>0</v>
      </c>
      <c r="AM37" s="79">
        <f t="shared" si="24"/>
        <v>0</v>
      </c>
      <c r="AN37" s="211">
        <f t="shared" si="25"/>
        <v>0</v>
      </c>
      <c r="AO37" s="216">
        <f t="shared" si="26"/>
        <v>0</v>
      </c>
    </row>
    <row r="38" spans="1:41" x14ac:dyDescent="0.3">
      <c r="A38" s="1" t="s">
        <v>62</v>
      </c>
      <c r="B38" t="s">
        <v>63</v>
      </c>
      <c r="C38" s="75">
        <f t="shared" si="1"/>
        <v>0</v>
      </c>
      <c r="D38" s="76">
        <f t="shared" si="2"/>
        <v>0</v>
      </c>
      <c r="E38" s="76">
        <f t="shared" si="3"/>
        <v>0</v>
      </c>
      <c r="F38" s="76">
        <f t="shared" si="4"/>
        <v>0</v>
      </c>
      <c r="G38" s="76">
        <f t="shared" si="5"/>
        <v>0</v>
      </c>
      <c r="H38" s="103">
        <f t="shared" si="6"/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/>
      <c r="P38" s="182"/>
      <c r="Q38" s="182"/>
      <c r="R38" s="182"/>
      <c r="S38" s="182"/>
      <c r="T38" s="213"/>
      <c r="U38" s="215">
        <f t="shared" si="7"/>
        <v>0</v>
      </c>
      <c r="V38" s="24"/>
      <c r="W38" s="78">
        <f t="shared" si="8"/>
        <v>0</v>
      </c>
      <c r="X38" s="79">
        <f t="shared" si="9"/>
        <v>0</v>
      </c>
      <c r="Y38" s="79">
        <f t="shared" si="10"/>
        <v>0</v>
      </c>
      <c r="Z38" s="79">
        <f t="shared" si="11"/>
        <v>0</v>
      </c>
      <c r="AA38" s="79">
        <f t="shared" si="12"/>
        <v>0</v>
      </c>
      <c r="AB38" s="220">
        <f t="shared" si="13"/>
        <v>0</v>
      </c>
      <c r="AC38" s="105">
        <f t="shared" si="14"/>
        <v>0</v>
      </c>
      <c r="AD38" s="79">
        <f t="shared" si="15"/>
        <v>0</v>
      </c>
      <c r="AE38" s="79">
        <f t="shared" si="16"/>
        <v>0</v>
      </c>
      <c r="AF38" s="79">
        <f t="shared" si="17"/>
        <v>0</v>
      </c>
      <c r="AG38" s="79">
        <f t="shared" si="18"/>
        <v>0</v>
      </c>
      <c r="AH38" s="79">
        <f t="shared" si="19"/>
        <v>0</v>
      </c>
      <c r="AI38" s="79">
        <f t="shared" si="20"/>
        <v>0</v>
      </c>
      <c r="AJ38" s="79">
        <f t="shared" si="21"/>
        <v>0</v>
      </c>
      <c r="AK38" s="79">
        <f t="shared" si="22"/>
        <v>0</v>
      </c>
      <c r="AL38" s="79">
        <f t="shared" si="23"/>
        <v>0</v>
      </c>
      <c r="AM38" s="79">
        <f t="shared" si="24"/>
        <v>0</v>
      </c>
      <c r="AN38" s="211">
        <f t="shared" si="25"/>
        <v>0</v>
      </c>
      <c r="AO38" s="216">
        <f t="shared" si="26"/>
        <v>0</v>
      </c>
    </row>
    <row r="39" spans="1:41" x14ac:dyDescent="0.3">
      <c r="A39" s="1" t="s">
        <v>64</v>
      </c>
      <c r="B39" t="s">
        <v>65</v>
      </c>
      <c r="C39" s="75">
        <f t="shared" si="1"/>
        <v>121087.35428571426</v>
      </c>
      <c r="D39" s="76">
        <f t="shared" si="2"/>
        <v>61276.343333333323</v>
      </c>
      <c r="E39" s="76">
        <f t="shared" si="3"/>
        <v>79992.236666666649</v>
      </c>
      <c r="F39" s="76">
        <f t="shared" si="4"/>
        <v>0</v>
      </c>
      <c r="G39" s="76">
        <f t="shared" si="5"/>
        <v>0</v>
      </c>
      <c r="H39" s="103">
        <f t="shared" si="6"/>
        <v>0.30543423963016064</v>
      </c>
      <c r="I39" s="182">
        <v>70376.12999999999</v>
      </c>
      <c r="J39" s="182">
        <v>53227.34</v>
      </c>
      <c r="K39" s="182">
        <v>60225.55999999999</v>
      </c>
      <c r="L39" s="182">
        <v>118546</v>
      </c>
      <c r="M39" s="182">
        <v>51075.61</v>
      </c>
      <c r="N39" s="182">
        <v>70355.099999999991</v>
      </c>
      <c r="O39" s="182"/>
      <c r="P39" s="182"/>
      <c r="Q39" s="182"/>
      <c r="R39" s="182"/>
      <c r="S39" s="182"/>
      <c r="T39" s="213"/>
      <c r="U39" s="215">
        <f t="shared" si="7"/>
        <v>423805.73999999993</v>
      </c>
      <c r="V39" s="24"/>
      <c r="W39" s="78">
        <f t="shared" si="8"/>
        <v>0.24827663899612767</v>
      </c>
      <c r="X39" s="79">
        <f t="shared" si="9"/>
        <v>0.21256973337002796</v>
      </c>
      <c r="Y39" s="79">
        <f t="shared" si="10"/>
        <v>0.28494164066321848</v>
      </c>
      <c r="Z39" s="79">
        <f t="shared" si="11"/>
        <v>0</v>
      </c>
      <c r="AA39" s="79">
        <f t="shared" si="12"/>
        <v>0</v>
      </c>
      <c r="AB39" s="220">
        <f t="shared" si="13"/>
        <v>0.34046195639343474</v>
      </c>
      <c r="AC39" s="105">
        <f t="shared" ref="AC39:AC50" si="27">IFERROR(I39/I$14,0)</f>
        <v>0.24354467307572514</v>
      </c>
      <c r="AD39" s="79">
        <f t="shared" ref="AD39:AD50" si="28">IFERROR(J39/J$14,0)</f>
        <v>0.18469466430249382</v>
      </c>
      <c r="AE39" s="79">
        <f t="shared" ref="AE39:AE50" si="29">IFERROR(K39/K$14,0)</f>
        <v>0.20938043436692771</v>
      </c>
      <c r="AF39" s="79">
        <f t="shared" ref="AF39:AF50" si="30">IFERROR(L39/L$14,0)</f>
        <v>0.4158151901309397</v>
      </c>
      <c r="AG39" s="79">
        <f t="shared" ref="AG39:AG50" si="31">IFERROR(M39/M$14,0)</f>
        <v>0.1821799627618973</v>
      </c>
      <c r="AH39" s="79">
        <f t="shared" ref="AH39:AH50" si="32">IFERROR(N39/N$14,0)</f>
        <v>0.25422356320800732</v>
      </c>
      <c r="AI39" s="79">
        <f t="shared" ref="AI39:AI50" si="33">IFERROR(O39/O$14,0)</f>
        <v>0</v>
      </c>
      <c r="AJ39" s="79">
        <f t="shared" ref="AJ39:AJ50" si="34">IFERROR(P39/P$14,0)</f>
        <v>0</v>
      </c>
      <c r="AK39" s="79">
        <f t="shared" ref="AK39:AK50" si="35">IFERROR(Q39/Q$14,0)</f>
        <v>0</v>
      </c>
      <c r="AL39" s="79">
        <f t="shared" ref="AL39:AL50" si="36">IFERROR(R39/R$14,0)</f>
        <v>0</v>
      </c>
      <c r="AM39" s="79">
        <f t="shared" ref="AM39:AM50" si="37">IFERROR(S39/S$14,0)</f>
        <v>0</v>
      </c>
      <c r="AN39" s="211">
        <f t="shared" si="25"/>
        <v>0</v>
      </c>
      <c r="AO39" s="216">
        <f t="shared" si="26"/>
        <v>1.4898384878459909</v>
      </c>
    </row>
    <row r="40" spans="1:41" x14ac:dyDescent="0.3">
      <c r="A40" s="1" t="s">
        <v>66</v>
      </c>
      <c r="B40" t="s">
        <v>67</v>
      </c>
      <c r="C40" s="75">
        <f t="shared" si="1"/>
        <v>472820.68000000005</v>
      </c>
      <c r="D40" s="76">
        <f t="shared" si="2"/>
        <v>344152.86333333334</v>
      </c>
      <c r="E40" s="76">
        <f t="shared" si="3"/>
        <v>207471.26333333334</v>
      </c>
      <c r="F40" s="76">
        <f t="shared" si="4"/>
        <v>0</v>
      </c>
      <c r="G40" s="76">
        <f t="shared" si="5"/>
        <v>0</v>
      </c>
      <c r="H40" s="103">
        <f t="shared" si="6"/>
        <v>-0.39715374928499553</v>
      </c>
      <c r="I40" s="182">
        <v>354369.37000000005</v>
      </c>
      <c r="J40" s="182">
        <v>342929.22000000009</v>
      </c>
      <c r="K40" s="182">
        <v>335160.00000000006</v>
      </c>
      <c r="L40" s="182">
        <v>211003.94000000003</v>
      </c>
      <c r="M40" s="182">
        <v>168373.08000000002</v>
      </c>
      <c r="N40" s="182">
        <v>243036.77</v>
      </c>
      <c r="O40" s="182"/>
      <c r="P40" s="182"/>
      <c r="Q40" s="182"/>
      <c r="R40" s="182"/>
      <c r="S40" s="182"/>
      <c r="T40" s="213"/>
      <c r="U40" s="215">
        <f t="shared" si="7"/>
        <v>1654872.3800000001</v>
      </c>
      <c r="V40" s="24"/>
      <c r="W40" s="78">
        <f t="shared" si="8"/>
        <v>0.9694681163920118</v>
      </c>
      <c r="X40" s="79">
        <f t="shared" si="9"/>
        <v>1.1938780680717025</v>
      </c>
      <c r="Y40" s="79">
        <f t="shared" si="10"/>
        <v>0.73903674441578926</v>
      </c>
      <c r="Z40" s="79">
        <f t="shared" si="11"/>
        <v>0</v>
      </c>
      <c r="AA40" s="79">
        <f t="shared" si="12"/>
        <v>0</v>
      </c>
      <c r="AB40" s="220">
        <f t="shared" si="13"/>
        <v>-0.38097803772419758</v>
      </c>
      <c r="AC40" s="105">
        <f t="shared" si="27"/>
        <v>1.2263358665033259</v>
      </c>
      <c r="AD40" s="79">
        <f t="shared" si="28"/>
        <v>1.1899372985277128</v>
      </c>
      <c r="AE40" s="79">
        <f t="shared" si="29"/>
        <v>1.1652186610206616</v>
      </c>
      <c r="AF40" s="79">
        <f t="shared" si="30"/>
        <v>0.7401231878720278</v>
      </c>
      <c r="AG40" s="79">
        <f t="shared" si="31"/>
        <v>0.60056456387904045</v>
      </c>
      <c r="AH40" s="79">
        <f t="shared" si="32"/>
        <v>0.87819751034345694</v>
      </c>
      <c r="AI40" s="79">
        <f t="shared" si="33"/>
        <v>0</v>
      </c>
      <c r="AJ40" s="79">
        <f t="shared" si="34"/>
        <v>0</v>
      </c>
      <c r="AK40" s="79">
        <f t="shared" si="35"/>
        <v>0</v>
      </c>
      <c r="AL40" s="79">
        <f t="shared" si="36"/>
        <v>0</v>
      </c>
      <c r="AM40" s="79">
        <f t="shared" si="37"/>
        <v>0</v>
      </c>
      <c r="AN40" s="211">
        <f t="shared" si="25"/>
        <v>0</v>
      </c>
      <c r="AO40" s="216">
        <f t="shared" si="26"/>
        <v>5.8003770881462255</v>
      </c>
    </row>
    <row r="41" spans="1:41" x14ac:dyDescent="0.3">
      <c r="A41" s="1" t="s">
        <v>68</v>
      </c>
      <c r="B41" t="s">
        <v>69</v>
      </c>
      <c r="C41" s="75">
        <f t="shared" si="1"/>
        <v>0</v>
      </c>
      <c r="D41" s="76">
        <f t="shared" si="2"/>
        <v>0</v>
      </c>
      <c r="E41" s="76">
        <f t="shared" si="3"/>
        <v>0</v>
      </c>
      <c r="F41" s="76">
        <f t="shared" si="4"/>
        <v>0</v>
      </c>
      <c r="G41" s="76">
        <f t="shared" si="5"/>
        <v>0</v>
      </c>
      <c r="H41" s="103">
        <f t="shared" si="6"/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/>
      <c r="P41" s="182"/>
      <c r="Q41" s="182"/>
      <c r="R41" s="182"/>
      <c r="S41" s="182"/>
      <c r="T41" s="213"/>
      <c r="U41" s="215">
        <f t="shared" si="7"/>
        <v>0</v>
      </c>
      <c r="V41" s="24"/>
      <c r="W41" s="78">
        <f t="shared" si="8"/>
        <v>0</v>
      </c>
      <c r="X41" s="79">
        <f t="shared" si="9"/>
        <v>0</v>
      </c>
      <c r="Y41" s="79">
        <f t="shared" si="10"/>
        <v>0</v>
      </c>
      <c r="Z41" s="79">
        <f t="shared" si="11"/>
        <v>0</v>
      </c>
      <c r="AA41" s="79">
        <f t="shared" si="12"/>
        <v>0</v>
      </c>
      <c r="AB41" s="220">
        <f t="shared" si="13"/>
        <v>0</v>
      </c>
      <c r="AC41" s="105">
        <f t="shared" si="27"/>
        <v>0</v>
      </c>
      <c r="AD41" s="79">
        <f t="shared" si="28"/>
        <v>0</v>
      </c>
      <c r="AE41" s="79">
        <f t="shared" si="29"/>
        <v>0</v>
      </c>
      <c r="AF41" s="79">
        <f t="shared" si="30"/>
        <v>0</v>
      </c>
      <c r="AG41" s="79">
        <f t="shared" si="31"/>
        <v>0</v>
      </c>
      <c r="AH41" s="79">
        <f t="shared" si="32"/>
        <v>0</v>
      </c>
      <c r="AI41" s="79">
        <f t="shared" si="33"/>
        <v>0</v>
      </c>
      <c r="AJ41" s="79">
        <f t="shared" si="34"/>
        <v>0</v>
      </c>
      <c r="AK41" s="79">
        <f t="shared" si="35"/>
        <v>0</v>
      </c>
      <c r="AL41" s="79">
        <f t="shared" si="36"/>
        <v>0</v>
      </c>
      <c r="AM41" s="79">
        <f t="shared" si="37"/>
        <v>0</v>
      </c>
      <c r="AN41" s="211">
        <f t="shared" si="25"/>
        <v>0</v>
      </c>
      <c r="AO41" s="216">
        <f t="shared" si="26"/>
        <v>0</v>
      </c>
    </row>
    <row r="42" spans="1:41" x14ac:dyDescent="0.3">
      <c r="A42" s="1" t="s">
        <v>70</v>
      </c>
      <c r="B42" t="s">
        <v>71</v>
      </c>
      <c r="C42" s="75">
        <f t="shared" si="1"/>
        <v>10238.145714285714</v>
      </c>
      <c r="D42" s="76">
        <f t="shared" si="2"/>
        <v>6571.5966666666673</v>
      </c>
      <c r="E42" s="76">
        <f t="shared" si="3"/>
        <v>5372.9066666666677</v>
      </c>
      <c r="F42" s="76">
        <f t="shared" si="4"/>
        <v>0</v>
      </c>
      <c r="G42" s="76">
        <f t="shared" si="5"/>
        <v>0</v>
      </c>
      <c r="H42" s="103">
        <f t="shared" si="6"/>
        <v>-0.18240468196719309</v>
      </c>
      <c r="I42" s="182">
        <v>4976.3</v>
      </c>
      <c r="J42" s="182">
        <v>7245.7399999999989</v>
      </c>
      <c r="K42" s="182">
        <v>7492.75</v>
      </c>
      <c r="L42" s="182">
        <v>4398.1500000000005</v>
      </c>
      <c r="M42" s="182">
        <v>5391.8600000000015</v>
      </c>
      <c r="N42" s="182">
        <v>6328.7100000000009</v>
      </c>
      <c r="O42" s="182"/>
      <c r="P42" s="182"/>
      <c r="Q42" s="182"/>
      <c r="R42" s="182"/>
      <c r="S42" s="182"/>
      <c r="T42" s="213"/>
      <c r="U42" s="215">
        <f t="shared" si="7"/>
        <v>35833.51</v>
      </c>
      <c r="V42" s="24"/>
      <c r="W42" s="78">
        <f t="shared" si="8"/>
        <v>2.0992220223902895E-2</v>
      </c>
      <c r="X42" s="79">
        <f t="shared" si="9"/>
        <v>2.2797093874379334E-2</v>
      </c>
      <c r="Y42" s="79">
        <f t="shared" si="10"/>
        <v>1.9138917781609036E-2</v>
      </c>
      <c r="Z42" s="79">
        <f t="shared" si="11"/>
        <v>0</v>
      </c>
      <c r="AA42" s="79">
        <f t="shared" si="12"/>
        <v>0</v>
      </c>
      <c r="AB42" s="220">
        <f t="shared" si="13"/>
        <v>-0.16046677321803562</v>
      </c>
      <c r="AC42" s="105">
        <f t="shared" si="27"/>
        <v>1.7221057148591876E-2</v>
      </c>
      <c r="AD42" s="79">
        <f t="shared" si="28"/>
        <v>2.5142145313351211E-2</v>
      </c>
      <c r="AE42" s="79">
        <f t="shared" si="29"/>
        <v>2.6049326060277364E-2</v>
      </c>
      <c r="AF42" s="79">
        <f t="shared" si="30"/>
        <v>1.5427071166251015E-2</v>
      </c>
      <c r="AG42" s="79">
        <f t="shared" si="31"/>
        <v>1.9232053303276531E-2</v>
      </c>
      <c r="AH42" s="79">
        <f t="shared" si="32"/>
        <v>2.2868380639216611E-2</v>
      </c>
      <c r="AI42" s="79">
        <f t="shared" si="33"/>
        <v>0</v>
      </c>
      <c r="AJ42" s="79">
        <f t="shared" si="34"/>
        <v>0</v>
      </c>
      <c r="AK42" s="79">
        <f t="shared" si="35"/>
        <v>0</v>
      </c>
      <c r="AL42" s="79">
        <f t="shared" si="36"/>
        <v>0</v>
      </c>
      <c r="AM42" s="79">
        <f t="shared" si="37"/>
        <v>0</v>
      </c>
      <c r="AN42" s="211">
        <f t="shared" si="25"/>
        <v>0</v>
      </c>
      <c r="AO42" s="216">
        <f t="shared" si="26"/>
        <v>0.12594003363096459</v>
      </c>
    </row>
    <row r="43" spans="1:41" x14ac:dyDescent="0.3">
      <c r="A43" s="1" t="s">
        <v>72</v>
      </c>
      <c r="B43" t="s">
        <v>73</v>
      </c>
      <c r="C43" s="75">
        <f t="shared" si="1"/>
        <v>0</v>
      </c>
      <c r="D43" s="76">
        <f t="shared" si="2"/>
        <v>0</v>
      </c>
      <c r="E43" s="76">
        <f t="shared" si="3"/>
        <v>0</v>
      </c>
      <c r="F43" s="76">
        <f t="shared" si="4"/>
        <v>0</v>
      </c>
      <c r="G43" s="76">
        <f t="shared" si="5"/>
        <v>0</v>
      </c>
      <c r="H43" s="103">
        <f t="shared" si="6"/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/>
      <c r="P43" s="182"/>
      <c r="Q43" s="182"/>
      <c r="R43" s="182"/>
      <c r="S43" s="182"/>
      <c r="T43" s="213"/>
      <c r="U43" s="215">
        <f t="shared" si="7"/>
        <v>0</v>
      </c>
      <c r="V43" s="24"/>
      <c r="W43" s="78">
        <f t="shared" si="8"/>
        <v>0</v>
      </c>
      <c r="X43" s="79">
        <f t="shared" si="9"/>
        <v>0</v>
      </c>
      <c r="Y43" s="79">
        <f t="shared" si="10"/>
        <v>0</v>
      </c>
      <c r="Z43" s="79">
        <f t="shared" si="11"/>
        <v>0</v>
      </c>
      <c r="AA43" s="79">
        <f t="shared" si="12"/>
        <v>0</v>
      </c>
      <c r="AB43" s="220">
        <f t="shared" si="13"/>
        <v>0</v>
      </c>
      <c r="AC43" s="105">
        <f t="shared" si="27"/>
        <v>0</v>
      </c>
      <c r="AD43" s="79">
        <f t="shared" si="28"/>
        <v>0</v>
      </c>
      <c r="AE43" s="79">
        <f t="shared" si="29"/>
        <v>0</v>
      </c>
      <c r="AF43" s="79">
        <f t="shared" si="30"/>
        <v>0</v>
      </c>
      <c r="AG43" s="79">
        <f t="shared" si="31"/>
        <v>0</v>
      </c>
      <c r="AH43" s="79">
        <f t="shared" si="32"/>
        <v>0</v>
      </c>
      <c r="AI43" s="79">
        <f t="shared" si="33"/>
        <v>0</v>
      </c>
      <c r="AJ43" s="79">
        <f t="shared" si="34"/>
        <v>0</v>
      </c>
      <c r="AK43" s="79">
        <f t="shared" si="35"/>
        <v>0</v>
      </c>
      <c r="AL43" s="79">
        <f t="shared" si="36"/>
        <v>0</v>
      </c>
      <c r="AM43" s="79">
        <f t="shared" si="37"/>
        <v>0</v>
      </c>
      <c r="AN43" s="211">
        <f t="shared" si="25"/>
        <v>0</v>
      </c>
      <c r="AO43" s="216">
        <f t="shared" si="26"/>
        <v>0</v>
      </c>
    </row>
    <row r="44" spans="1:41" x14ac:dyDescent="0.3">
      <c r="A44" s="1" t="s">
        <v>74</v>
      </c>
      <c r="B44" t="s">
        <v>75</v>
      </c>
      <c r="C44" s="75">
        <f t="shared" si="1"/>
        <v>1590287.1085714269</v>
      </c>
      <c r="D44" s="76">
        <f t="shared" si="2"/>
        <v>876837.93333333265</v>
      </c>
      <c r="E44" s="76">
        <f t="shared" si="3"/>
        <v>978497.02666666545</v>
      </c>
      <c r="F44" s="76">
        <f t="shared" si="4"/>
        <v>0</v>
      </c>
      <c r="G44" s="76">
        <f t="shared" si="5"/>
        <v>0</v>
      </c>
      <c r="H44" s="103">
        <f t="shared" si="6"/>
        <v>0.11593829311976947</v>
      </c>
      <c r="I44" s="182">
        <v>727202.76000000047</v>
      </c>
      <c r="J44" s="182">
        <v>846308.01999999874</v>
      </c>
      <c r="K44" s="182">
        <v>1057003.0199999984</v>
      </c>
      <c r="L44" s="182">
        <v>987502.4299999997</v>
      </c>
      <c r="M44" s="182">
        <v>836342.26999999839</v>
      </c>
      <c r="N44" s="182">
        <v>1111646.3799999983</v>
      </c>
      <c r="O44" s="182"/>
      <c r="P44" s="182"/>
      <c r="Q44" s="182"/>
      <c r="R44" s="182"/>
      <c r="S44" s="182"/>
      <c r="T44" s="213"/>
      <c r="U44" s="215">
        <f t="shared" si="7"/>
        <v>5566004.8799999943</v>
      </c>
      <c r="V44" s="24"/>
      <c r="W44" s="78">
        <f t="shared" si="8"/>
        <v>3.2607132320634538</v>
      </c>
      <c r="X44" s="79">
        <f t="shared" si="9"/>
        <v>3.0417808171657041</v>
      </c>
      <c r="Y44" s="79">
        <f t="shared" si="10"/>
        <v>3.4855200927100061</v>
      </c>
      <c r="Z44" s="79">
        <f t="shared" si="11"/>
        <v>0</v>
      </c>
      <c r="AA44" s="79">
        <f t="shared" si="12"/>
        <v>0</v>
      </c>
      <c r="AB44" s="220">
        <f t="shared" si="13"/>
        <v>0.14588141033704494</v>
      </c>
      <c r="AC44" s="105">
        <f t="shared" si="27"/>
        <v>2.5165685928448345</v>
      </c>
      <c r="AD44" s="79">
        <f t="shared" si="28"/>
        <v>2.9366219625179091</v>
      </c>
      <c r="AE44" s="79">
        <f t="shared" si="29"/>
        <v>3.6747811303830815</v>
      </c>
      <c r="AF44" s="79">
        <f t="shared" si="30"/>
        <v>3.4637905174802599</v>
      </c>
      <c r="AG44" s="79">
        <f t="shared" si="31"/>
        <v>2.9831225433196069</v>
      </c>
      <c r="AH44" s="79">
        <f t="shared" si="32"/>
        <v>4.0168616596505746</v>
      </c>
      <c r="AI44" s="79">
        <f t="shared" si="33"/>
        <v>0</v>
      </c>
      <c r="AJ44" s="79">
        <f t="shared" si="34"/>
        <v>0</v>
      </c>
      <c r="AK44" s="79">
        <f t="shared" si="35"/>
        <v>0</v>
      </c>
      <c r="AL44" s="79">
        <f t="shared" si="36"/>
        <v>0</v>
      </c>
      <c r="AM44" s="79">
        <f t="shared" si="37"/>
        <v>0</v>
      </c>
      <c r="AN44" s="211">
        <f t="shared" si="25"/>
        <v>0</v>
      </c>
      <c r="AO44" s="216">
        <f t="shared" si="26"/>
        <v>19.591746406196265</v>
      </c>
    </row>
    <row r="45" spans="1:41" x14ac:dyDescent="0.3">
      <c r="A45" s="1" t="s">
        <v>76</v>
      </c>
      <c r="B45" t="s">
        <v>77</v>
      </c>
      <c r="C45" s="75">
        <f t="shared" si="1"/>
        <v>27354.977142857137</v>
      </c>
      <c r="D45" s="76">
        <f t="shared" si="2"/>
        <v>12287.846666666666</v>
      </c>
      <c r="E45" s="76">
        <f t="shared" si="3"/>
        <v>19626.293333333331</v>
      </c>
      <c r="F45" s="76">
        <f t="shared" si="4"/>
        <v>0</v>
      </c>
      <c r="G45" s="76">
        <f t="shared" si="5"/>
        <v>0</v>
      </c>
      <c r="H45" s="103">
        <f t="shared" si="6"/>
        <v>0.59721177076319842</v>
      </c>
      <c r="I45" s="182">
        <v>10264.380000000003</v>
      </c>
      <c r="J45" s="182">
        <v>10980.01</v>
      </c>
      <c r="K45" s="182">
        <v>15619.15</v>
      </c>
      <c r="L45" s="182">
        <v>17067.789999999997</v>
      </c>
      <c r="M45" s="182">
        <v>21473.969999999994</v>
      </c>
      <c r="N45" s="182">
        <v>20337.119999999995</v>
      </c>
      <c r="O45" s="182"/>
      <c r="P45" s="182"/>
      <c r="Q45" s="182"/>
      <c r="R45" s="182"/>
      <c r="S45" s="182"/>
      <c r="T45" s="213"/>
      <c r="U45" s="215">
        <f t="shared" si="7"/>
        <v>95742.419999999984</v>
      </c>
      <c r="V45" s="24"/>
      <c r="W45" s="78">
        <f t="shared" si="8"/>
        <v>5.6088448086983517E-2</v>
      </c>
      <c r="X45" s="79">
        <f t="shared" si="9"/>
        <v>4.2626960871606411E-2</v>
      </c>
      <c r="Y45" s="79">
        <f t="shared" si="10"/>
        <v>6.9911137074980159E-2</v>
      </c>
      <c r="Z45" s="79">
        <f t="shared" si="11"/>
        <v>0</v>
      </c>
      <c r="AA45" s="79">
        <f t="shared" si="12"/>
        <v>0</v>
      </c>
      <c r="AB45" s="220">
        <f t="shared" si="13"/>
        <v>0.64006853046724221</v>
      </c>
      <c r="AC45" s="105">
        <f t="shared" si="27"/>
        <v>3.5521064761944318E-2</v>
      </c>
      <c r="AD45" s="79">
        <f t="shared" si="28"/>
        <v>3.8099767168301581E-2</v>
      </c>
      <c r="AE45" s="79">
        <f t="shared" si="29"/>
        <v>5.4301602366872134E-2</v>
      </c>
      <c r="AF45" s="79">
        <f t="shared" si="30"/>
        <v>5.9867446762986103E-2</v>
      </c>
      <c r="AG45" s="79">
        <f t="shared" si="31"/>
        <v>7.6594818054059433E-2</v>
      </c>
      <c r="AH45" s="79">
        <f t="shared" si="32"/>
        <v>7.3486856131095402E-2</v>
      </c>
      <c r="AI45" s="79">
        <f t="shared" si="33"/>
        <v>0</v>
      </c>
      <c r="AJ45" s="79">
        <f t="shared" si="34"/>
        <v>0</v>
      </c>
      <c r="AK45" s="79">
        <f t="shared" si="35"/>
        <v>0</v>
      </c>
      <c r="AL45" s="79">
        <f t="shared" si="36"/>
        <v>0</v>
      </c>
      <c r="AM45" s="79">
        <f t="shared" si="37"/>
        <v>0</v>
      </c>
      <c r="AN45" s="211">
        <f t="shared" si="25"/>
        <v>0</v>
      </c>
      <c r="AO45" s="216">
        <f t="shared" si="26"/>
        <v>0.33787155524525897</v>
      </c>
    </row>
    <row r="46" spans="1:41" x14ac:dyDescent="0.3">
      <c r="A46" s="1" t="s">
        <v>78</v>
      </c>
      <c r="B46" t="s">
        <v>79</v>
      </c>
      <c r="C46" s="75">
        <f t="shared" si="1"/>
        <v>53170.628571428577</v>
      </c>
      <c r="D46" s="76">
        <f t="shared" si="2"/>
        <v>31503.27</v>
      </c>
      <c r="E46" s="76">
        <f t="shared" si="3"/>
        <v>30529.13</v>
      </c>
      <c r="F46" s="76">
        <f t="shared" si="4"/>
        <v>0</v>
      </c>
      <c r="G46" s="76">
        <f t="shared" si="5"/>
        <v>0</v>
      </c>
      <c r="H46" s="103">
        <f t="shared" si="6"/>
        <v>-3.0921869380543653E-2</v>
      </c>
      <c r="I46" s="182">
        <v>33290.119999999995</v>
      </c>
      <c r="J46" s="182">
        <v>26177.379999999997</v>
      </c>
      <c r="K46" s="182">
        <v>35042.310000000005</v>
      </c>
      <c r="L46" s="182">
        <v>44976.439999999995</v>
      </c>
      <c r="M46" s="182">
        <v>17175.920000000002</v>
      </c>
      <c r="N46" s="182">
        <v>29435.03</v>
      </c>
      <c r="O46" s="182"/>
      <c r="P46" s="182"/>
      <c r="Q46" s="182"/>
      <c r="R46" s="182"/>
      <c r="S46" s="182"/>
      <c r="T46" s="213"/>
      <c r="U46" s="215">
        <f t="shared" si="7"/>
        <v>186097.2</v>
      </c>
      <c r="V46" s="24"/>
      <c r="W46" s="78">
        <f t="shared" si="8"/>
        <v>0.10902067381765565</v>
      </c>
      <c r="X46" s="79">
        <f t="shared" si="9"/>
        <v>0.10928592242776893</v>
      </c>
      <c r="Y46" s="79">
        <f t="shared" si="10"/>
        <v>0.10874830799481357</v>
      </c>
      <c r="Z46" s="79">
        <f t="shared" si="11"/>
        <v>0</v>
      </c>
      <c r="AA46" s="79">
        <f t="shared" si="12"/>
        <v>0</v>
      </c>
      <c r="AB46" s="220">
        <f t="shared" si="13"/>
        <v>-4.9193383833191044E-3</v>
      </c>
      <c r="AC46" s="105">
        <f t="shared" si="27"/>
        <v>0.11520428008831488</v>
      </c>
      <c r="AD46" s="79">
        <f t="shared" si="28"/>
        <v>9.0833440322563852E-2</v>
      </c>
      <c r="AE46" s="79">
        <f t="shared" si="29"/>
        <v>0.12182824184649403</v>
      </c>
      <c r="AF46" s="79">
        <f t="shared" si="30"/>
        <v>0.15776059040383311</v>
      </c>
      <c r="AG46" s="79">
        <f t="shared" si="31"/>
        <v>6.1264240720792708E-2</v>
      </c>
      <c r="AH46" s="79">
        <f t="shared" si="32"/>
        <v>0.10636156028112521</v>
      </c>
      <c r="AI46" s="79">
        <f t="shared" si="33"/>
        <v>0</v>
      </c>
      <c r="AJ46" s="79">
        <f t="shared" si="34"/>
        <v>0</v>
      </c>
      <c r="AK46" s="79">
        <f t="shared" si="35"/>
        <v>0</v>
      </c>
      <c r="AL46" s="79">
        <f t="shared" si="36"/>
        <v>0</v>
      </c>
      <c r="AM46" s="79">
        <f t="shared" si="37"/>
        <v>0</v>
      </c>
      <c r="AN46" s="211">
        <f t="shared" si="25"/>
        <v>0</v>
      </c>
      <c r="AO46" s="216">
        <f t="shared" si="26"/>
        <v>0.65325235366312373</v>
      </c>
    </row>
    <row r="47" spans="1:41" x14ac:dyDescent="0.3">
      <c r="A47" s="1" t="s">
        <v>80</v>
      </c>
      <c r="B47" t="s">
        <v>81</v>
      </c>
      <c r="C47" s="75">
        <f t="shared" si="1"/>
        <v>0</v>
      </c>
      <c r="D47" s="76">
        <f t="shared" si="2"/>
        <v>0</v>
      </c>
      <c r="E47" s="76">
        <f t="shared" si="3"/>
        <v>0</v>
      </c>
      <c r="F47" s="76">
        <f t="shared" si="4"/>
        <v>0</v>
      </c>
      <c r="G47" s="76">
        <f t="shared" si="5"/>
        <v>0</v>
      </c>
      <c r="H47" s="103">
        <f t="shared" si="6"/>
        <v>0</v>
      </c>
      <c r="I47" s="182">
        <v>0</v>
      </c>
      <c r="J47" s="182">
        <v>0</v>
      </c>
      <c r="K47" s="182">
        <v>0</v>
      </c>
      <c r="L47" s="182">
        <v>0</v>
      </c>
      <c r="M47" s="182">
        <v>0</v>
      </c>
      <c r="N47" s="182">
        <v>0</v>
      </c>
      <c r="O47" s="182"/>
      <c r="P47" s="182"/>
      <c r="Q47" s="182"/>
      <c r="R47" s="182"/>
      <c r="S47" s="182"/>
      <c r="T47" s="213"/>
      <c r="U47" s="215">
        <f t="shared" si="7"/>
        <v>0</v>
      </c>
      <c r="V47" s="24"/>
      <c r="W47" s="78">
        <f t="shared" si="8"/>
        <v>0</v>
      </c>
      <c r="X47" s="79">
        <f t="shared" si="9"/>
        <v>0</v>
      </c>
      <c r="Y47" s="79">
        <f t="shared" si="10"/>
        <v>0</v>
      </c>
      <c r="Z47" s="79">
        <f t="shared" si="11"/>
        <v>0</v>
      </c>
      <c r="AA47" s="79">
        <f t="shared" si="12"/>
        <v>0</v>
      </c>
      <c r="AB47" s="220">
        <f t="shared" si="13"/>
        <v>0</v>
      </c>
      <c r="AC47" s="105">
        <f t="shared" si="27"/>
        <v>0</v>
      </c>
      <c r="AD47" s="79">
        <f t="shared" si="28"/>
        <v>0</v>
      </c>
      <c r="AE47" s="79">
        <f t="shared" si="29"/>
        <v>0</v>
      </c>
      <c r="AF47" s="79">
        <f t="shared" si="30"/>
        <v>0</v>
      </c>
      <c r="AG47" s="79">
        <f t="shared" si="31"/>
        <v>0</v>
      </c>
      <c r="AH47" s="79">
        <f t="shared" si="32"/>
        <v>0</v>
      </c>
      <c r="AI47" s="79">
        <f t="shared" si="33"/>
        <v>0</v>
      </c>
      <c r="AJ47" s="79">
        <f t="shared" si="34"/>
        <v>0</v>
      </c>
      <c r="AK47" s="79">
        <f t="shared" si="35"/>
        <v>0</v>
      </c>
      <c r="AL47" s="79">
        <f t="shared" si="36"/>
        <v>0</v>
      </c>
      <c r="AM47" s="79">
        <f t="shared" si="37"/>
        <v>0</v>
      </c>
      <c r="AN47" s="211">
        <f t="shared" si="25"/>
        <v>0</v>
      </c>
      <c r="AO47" s="216">
        <f t="shared" si="26"/>
        <v>0</v>
      </c>
    </row>
    <row r="48" spans="1:41" x14ac:dyDescent="0.3">
      <c r="A48" s="1" t="s">
        <v>82</v>
      </c>
      <c r="B48" t="s">
        <v>83</v>
      </c>
      <c r="C48" s="75">
        <f t="shared" si="1"/>
        <v>677145.66571428569</v>
      </c>
      <c r="D48" s="76">
        <f t="shared" si="2"/>
        <v>372322.55666666664</v>
      </c>
      <c r="E48" s="76">
        <f t="shared" si="3"/>
        <v>417680.72</v>
      </c>
      <c r="F48" s="76">
        <f t="shared" si="4"/>
        <v>0</v>
      </c>
      <c r="G48" s="76">
        <f t="shared" si="5"/>
        <v>0</v>
      </c>
      <c r="H48" s="103">
        <f t="shared" si="6"/>
        <v>0.12182491369692017</v>
      </c>
      <c r="I48" s="182">
        <v>538748.09000000008</v>
      </c>
      <c r="J48" s="182">
        <v>293584.13</v>
      </c>
      <c r="K48" s="182">
        <v>284635.44999999995</v>
      </c>
      <c r="L48" s="182">
        <v>552307.72</v>
      </c>
      <c r="M48" s="182">
        <v>496138.05</v>
      </c>
      <c r="N48" s="182">
        <v>204596.38999999998</v>
      </c>
      <c r="O48" s="182"/>
      <c r="P48" s="182"/>
      <c r="Q48" s="182"/>
      <c r="R48" s="182"/>
      <c r="S48" s="182"/>
      <c r="T48" s="213"/>
      <c r="U48" s="215">
        <f t="shared" si="7"/>
        <v>2370009.83</v>
      </c>
      <c r="V48" s="24"/>
      <c r="W48" s="78">
        <f t="shared" si="8"/>
        <v>1.3884145952817535</v>
      </c>
      <c r="X48" s="79">
        <f t="shared" si="9"/>
        <v>1.2915996988878276</v>
      </c>
      <c r="Y48" s="79">
        <f t="shared" si="10"/>
        <v>1.4878272516136386</v>
      </c>
      <c r="Z48" s="79">
        <f t="shared" si="11"/>
        <v>0</v>
      </c>
      <c r="AA48" s="79">
        <f t="shared" si="12"/>
        <v>0</v>
      </c>
      <c r="AB48" s="220">
        <f t="shared" si="13"/>
        <v>0.15192598209397148</v>
      </c>
      <c r="AC48" s="105">
        <f t="shared" si="27"/>
        <v>1.8643995833419851</v>
      </c>
      <c r="AD48" s="79">
        <f t="shared" si="28"/>
        <v>1.0187137349882542</v>
      </c>
      <c r="AE48" s="79">
        <f t="shared" si="29"/>
        <v>0.98956479868723413</v>
      </c>
      <c r="AF48" s="79">
        <f t="shared" si="30"/>
        <v>1.9372896563577497</v>
      </c>
      <c r="AG48" s="79">
        <f t="shared" si="31"/>
        <v>1.7696589717432711</v>
      </c>
      <c r="AH48" s="79">
        <f t="shared" si="32"/>
        <v>0.7392957054327991</v>
      </c>
      <c r="AI48" s="79">
        <f t="shared" si="33"/>
        <v>0</v>
      </c>
      <c r="AJ48" s="79">
        <f t="shared" si="34"/>
        <v>0</v>
      </c>
      <c r="AK48" s="79">
        <f t="shared" si="35"/>
        <v>0</v>
      </c>
      <c r="AL48" s="79">
        <f t="shared" si="36"/>
        <v>0</v>
      </c>
      <c r="AM48" s="79">
        <f t="shared" si="37"/>
        <v>0</v>
      </c>
      <c r="AN48" s="211">
        <f t="shared" si="25"/>
        <v>0</v>
      </c>
      <c r="AO48" s="216">
        <f t="shared" si="26"/>
        <v>8.3189224505512946</v>
      </c>
    </row>
    <row r="49" spans="1:41" x14ac:dyDescent="0.3">
      <c r="A49" s="1" t="s">
        <v>84</v>
      </c>
      <c r="B49" t="s">
        <v>85</v>
      </c>
      <c r="C49" s="75">
        <f t="shared" si="1"/>
        <v>458266.44857142866</v>
      </c>
      <c r="D49" s="76">
        <f t="shared" si="2"/>
        <v>214201.32000000004</v>
      </c>
      <c r="E49" s="76">
        <f t="shared" si="3"/>
        <v>320442.87</v>
      </c>
      <c r="F49" s="76">
        <f t="shared" si="4"/>
        <v>0</v>
      </c>
      <c r="G49" s="76">
        <f t="shared" si="5"/>
        <v>0</v>
      </c>
      <c r="H49" s="103">
        <f t="shared" si="6"/>
        <v>0.4959892404024398</v>
      </c>
      <c r="I49" s="182">
        <v>288288.76</v>
      </c>
      <c r="J49" s="182">
        <v>229101.57000000004</v>
      </c>
      <c r="K49" s="182">
        <v>125213.62999999999</v>
      </c>
      <c r="L49" s="182">
        <v>236275.25</v>
      </c>
      <c r="M49" s="182">
        <v>317811.46999999997</v>
      </c>
      <c r="N49" s="182">
        <v>407241.89</v>
      </c>
      <c r="O49" s="182"/>
      <c r="P49" s="182"/>
      <c r="Q49" s="182"/>
      <c r="R49" s="182"/>
      <c r="S49" s="182"/>
      <c r="T49" s="213"/>
      <c r="U49" s="215">
        <f t="shared" si="7"/>
        <v>1603932.5700000003</v>
      </c>
      <c r="V49" s="24"/>
      <c r="W49" s="78">
        <f t="shared" si="8"/>
        <v>0.93962622510969618</v>
      </c>
      <c r="X49" s="79">
        <f t="shared" si="9"/>
        <v>0.74307171418858142</v>
      </c>
      <c r="Y49" s="79">
        <f t="shared" si="10"/>
        <v>1.1414547326275593</v>
      </c>
      <c r="Z49" s="79">
        <f t="shared" si="11"/>
        <v>0</v>
      </c>
      <c r="AA49" s="79">
        <f t="shared" si="12"/>
        <v>0</v>
      </c>
      <c r="AB49" s="220">
        <f t="shared" si="13"/>
        <v>0.5361299735033026</v>
      </c>
      <c r="AC49" s="105">
        <f t="shared" si="27"/>
        <v>0.99765633327104231</v>
      </c>
      <c r="AD49" s="79">
        <f t="shared" si="28"/>
        <v>0.79496434656182891</v>
      </c>
      <c r="AE49" s="79">
        <f t="shared" si="29"/>
        <v>0.43531823096472289</v>
      </c>
      <c r="AF49" s="79">
        <f t="shared" si="30"/>
        <v>0.82876552563549444</v>
      </c>
      <c r="AG49" s="79">
        <f t="shared" si="31"/>
        <v>1.1335915864715826</v>
      </c>
      <c r="AH49" s="79">
        <f t="shared" si="32"/>
        <v>1.4715419971453867</v>
      </c>
      <c r="AI49" s="79">
        <f t="shared" si="33"/>
        <v>0</v>
      </c>
      <c r="AJ49" s="79">
        <f t="shared" si="34"/>
        <v>0</v>
      </c>
      <c r="AK49" s="79">
        <f t="shared" si="35"/>
        <v>0</v>
      </c>
      <c r="AL49" s="79">
        <f t="shared" si="36"/>
        <v>0</v>
      </c>
      <c r="AM49" s="79">
        <f t="shared" si="37"/>
        <v>0</v>
      </c>
      <c r="AN49" s="211">
        <f t="shared" si="25"/>
        <v>0</v>
      </c>
      <c r="AO49" s="216">
        <f t="shared" si="26"/>
        <v>5.661838020050058</v>
      </c>
    </row>
    <row r="50" spans="1:41" x14ac:dyDescent="0.3">
      <c r="A50" s="1" t="s">
        <v>86</v>
      </c>
      <c r="B50" t="s">
        <v>87</v>
      </c>
      <c r="C50" s="75">
        <f t="shared" si="1"/>
        <v>50909.425714285702</v>
      </c>
      <c r="D50" s="76">
        <f t="shared" si="2"/>
        <v>23758.48</v>
      </c>
      <c r="E50" s="76">
        <f t="shared" si="3"/>
        <v>35635.85</v>
      </c>
      <c r="F50" s="76">
        <f t="shared" si="4"/>
        <v>0</v>
      </c>
      <c r="G50" s="76">
        <f t="shared" si="5"/>
        <v>0</v>
      </c>
      <c r="H50" s="103">
        <f t="shared" si="6"/>
        <v>0.49992129126105705</v>
      </c>
      <c r="I50" s="182">
        <v>23642.47</v>
      </c>
      <c r="J50" s="182">
        <v>23352.55</v>
      </c>
      <c r="K50" s="182">
        <v>24280.419999999995</v>
      </c>
      <c r="L50" s="182">
        <v>26208.579999999991</v>
      </c>
      <c r="M50" s="182">
        <v>36700.939999999988</v>
      </c>
      <c r="N50" s="182">
        <v>43998.030000000006</v>
      </c>
      <c r="O50" s="182"/>
      <c r="P50" s="182"/>
      <c r="Q50" s="182"/>
      <c r="R50" s="182"/>
      <c r="S50" s="182"/>
      <c r="T50" s="213"/>
      <c r="U50" s="215">
        <f t="shared" si="7"/>
        <v>178182.98999999996</v>
      </c>
      <c r="V50" s="24"/>
      <c r="W50" s="78">
        <f t="shared" si="8"/>
        <v>0.10438431976754402</v>
      </c>
      <c r="X50" s="79">
        <f t="shared" si="9"/>
        <v>8.2418980705231529E-2</v>
      </c>
      <c r="Y50" s="79">
        <f t="shared" si="10"/>
        <v>0.12693903794366157</v>
      </c>
      <c r="Z50" s="79">
        <f t="shared" si="11"/>
        <v>0</v>
      </c>
      <c r="AA50" s="79">
        <f t="shared" si="12"/>
        <v>0</v>
      </c>
      <c r="AB50" s="220">
        <f t="shared" si="13"/>
        <v>0.54016753006997742</v>
      </c>
      <c r="AC50" s="105">
        <f t="shared" si="27"/>
        <v>8.181748025719289E-2</v>
      </c>
      <c r="AD50" s="79">
        <f t="shared" si="28"/>
        <v>8.1031503412667294E-2</v>
      </c>
      <c r="AE50" s="79">
        <f t="shared" si="29"/>
        <v>8.4413409957689714E-2</v>
      </c>
      <c r="AF50" s="79">
        <f t="shared" si="30"/>
        <v>9.1929931636343193E-2</v>
      </c>
      <c r="AG50" s="79">
        <f t="shared" si="31"/>
        <v>0.1309074112384879</v>
      </c>
      <c r="AH50" s="79">
        <f t="shared" si="32"/>
        <v>0.15898401055122949</v>
      </c>
      <c r="AI50" s="79">
        <f t="shared" si="33"/>
        <v>0</v>
      </c>
      <c r="AJ50" s="79">
        <f t="shared" si="34"/>
        <v>0</v>
      </c>
      <c r="AK50" s="79">
        <f t="shared" si="35"/>
        <v>0</v>
      </c>
      <c r="AL50" s="79">
        <f t="shared" si="36"/>
        <v>0</v>
      </c>
      <c r="AM50" s="79">
        <f t="shared" si="37"/>
        <v>0</v>
      </c>
      <c r="AN50" s="211">
        <f t="shared" si="25"/>
        <v>0</v>
      </c>
      <c r="AO50" s="216">
        <f t="shared" si="26"/>
        <v>0.62908374705361048</v>
      </c>
    </row>
    <row r="51" spans="1:41" ht="9.75" customHeight="1" x14ac:dyDescent="0.3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1"/>
      <c r="U51" s="85"/>
      <c r="V51" s="24"/>
      <c r="W51" s="78"/>
      <c r="X51" s="79"/>
      <c r="Y51" s="79"/>
      <c r="Z51" s="79"/>
      <c r="AA51" s="79"/>
      <c r="AB51" s="79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1"/>
      <c r="AO51" s="85"/>
    </row>
    <row r="52" spans="1:41" x14ac:dyDescent="0.3">
      <c r="B52" s="13" t="s">
        <v>88</v>
      </c>
      <c r="C52" s="106">
        <f>AVERAGE(I52:U52)</f>
        <v>48844604.156923182</v>
      </c>
      <c r="D52" s="101">
        <f>IF(I52=" "," ",IFERROR(AVERAGE($I52:$K52),0))</f>
        <v>49633954.806666903</v>
      </c>
      <c r="E52" s="101">
        <f>IF(L52=" "," ",IFERROR(AVERAGE($L52:$N52),0))</f>
        <v>56196020.866666675</v>
      </c>
      <c r="F52" s="101">
        <f>IF(O52=" "," ",IFERROR(AVERAGE($O52:$Q52),0))</f>
        <v>0</v>
      </c>
      <c r="G52" s="101">
        <f>IF(R52&lt;D206," ",IFERROR(AVERAGE($R52:$T52),0))</f>
        <v>0</v>
      </c>
      <c r="H52" s="107">
        <f>IFERROR((E52-D52)/D52,0)</f>
        <v>0.13220921213230313</v>
      </c>
      <c r="I52" s="101">
        <f t="shared" ref="I52:S52" si="38">SUM(I17:I51)</f>
        <v>53288410.770000286</v>
      </c>
      <c r="J52" s="101">
        <f t="shared" si="38"/>
        <v>43816938.360000283</v>
      </c>
      <c r="K52" s="101">
        <f t="shared" si="38"/>
        <v>51796515.290000148</v>
      </c>
      <c r="L52" s="101">
        <f t="shared" si="38"/>
        <v>63490691.050000079</v>
      </c>
      <c r="M52" s="101">
        <f t="shared" si="38"/>
        <v>48832643.159999982</v>
      </c>
      <c r="N52" s="101">
        <f t="shared" si="38"/>
        <v>56264728.389999941</v>
      </c>
      <c r="O52" s="101">
        <f t="shared" si="38"/>
        <v>0</v>
      </c>
      <c r="P52" s="101">
        <f t="shared" si="38"/>
        <v>0</v>
      </c>
      <c r="Q52" s="101">
        <f t="shared" si="38"/>
        <v>0</v>
      </c>
      <c r="R52" s="101">
        <f t="shared" si="38"/>
        <v>0</v>
      </c>
      <c r="S52" s="101">
        <f t="shared" si="38"/>
        <v>0</v>
      </c>
      <c r="T52" s="205">
        <f t="shared" ref="T52" si="39">SUM(T17:T51)</f>
        <v>0</v>
      </c>
      <c r="U52" s="108">
        <f>SUM(I52:T52)</f>
        <v>317489927.0200007</v>
      </c>
      <c r="V52" s="24"/>
      <c r="W52" s="109">
        <f>AVERAGE(I52:T52)/W$14</f>
        <v>92.997008482768123</v>
      </c>
      <c r="X52" s="110">
        <f>IFERROR(AVERAGE($I52:$K52)/X$14,"")</f>
        <v>172.18188888914668</v>
      </c>
      <c r="Y52" s="110">
        <f>IFERROR(AVERAGE($L52:$N52)/Y$14,0)</f>
        <v>200.17675529211729</v>
      </c>
      <c r="Z52" s="110">
        <f>IFERROR(AVERAGE($O52:$Q52)/Z$14,0)</f>
        <v>0</v>
      </c>
      <c r="AA52" s="110">
        <f>IFERROR(AVERAGE($R52:$T52)/AA$14,0)</f>
        <v>0</v>
      </c>
      <c r="AB52" s="221">
        <f>IFERROR((Y52-X52)/X52,0)</f>
        <v>0.16258891445309986</v>
      </c>
      <c r="AC52" s="110">
        <f t="shared" ref="AC52:AO52" si="40">SUM(AC17:AC51)</f>
        <v>184.41065997383879</v>
      </c>
      <c r="AD52" s="110">
        <f t="shared" si="40"/>
        <v>152.04131412847829</v>
      </c>
      <c r="AE52" s="110">
        <f t="shared" si="40"/>
        <v>180.07598219283375</v>
      </c>
      <c r="AF52" s="110">
        <f t="shared" si="40"/>
        <v>222.70168348573998</v>
      </c>
      <c r="AG52" s="110">
        <f t="shared" si="40"/>
        <v>174.17959594518433</v>
      </c>
      <c r="AH52" s="110">
        <f t="shared" si="40"/>
        <v>203.30892478635553</v>
      </c>
      <c r="AI52" s="110">
        <f t="shared" si="40"/>
        <v>0</v>
      </c>
      <c r="AJ52" s="110">
        <f t="shared" si="40"/>
        <v>0</v>
      </c>
      <c r="AK52" s="110">
        <f t="shared" si="40"/>
        <v>0</v>
      </c>
      <c r="AL52" s="110">
        <f t="shared" si="40"/>
        <v>0</v>
      </c>
      <c r="AM52" s="110">
        <f t="shared" si="40"/>
        <v>0</v>
      </c>
      <c r="AN52" s="111">
        <f t="shared" ref="AN52" si="41">SUM(AN17:AN51)</f>
        <v>0</v>
      </c>
      <c r="AO52" s="112">
        <f t="shared" si="40"/>
        <v>1116.7181605124308</v>
      </c>
    </row>
    <row r="53" spans="1:41" ht="9" customHeight="1" x14ac:dyDescent="0.3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1"/>
      <c r="U53" s="85"/>
      <c r="V53" s="24"/>
      <c r="W53" s="78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1"/>
      <c r="AO53" s="85"/>
    </row>
    <row r="54" spans="1:41" x14ac:dyDescent="0.3">
      <c r="A54" s="1" t="s">
        <v>89</v>
      </c>
      <c r="B54" t="s">
        <v>90</v>
      </c>
      <c r="C54" s="75">
        <f t="shared" ref="C54:C84" si="42">AVERAGE(I54:U54)</f>
        <v>994207.16</v>
      </c>
      <c r="D54" s="76">
        <f t="shared" ref="D54:D85" si="43">IF(I54=" "," ",IFERROR(AVERAGE($I54:$K54),0))</f>
        <v>534340.67666666675</v>
      </c>
      <c r="E54" s="76">
        <f t="shared" ref="E54:E85" si="44">IF(L54=" "," ",IFERROR(AVERAGE($L54:$N54),0))</f>
        <v>625567.67666666664</v>
      </c>
      <c r="F54" s="76">
        <f t="shared" ref="F54:F85" si="45">IF(O54=" "," ",IFERROR(AVERAGE($O54:$Q54),0))</f>
        <v>0</v>
      </c>
      <c r="G54" s="76">
        <f>IF(R54&lt;D208," ",IFERROR(AVERAGE($R54:$T54),0))</f>
        <v>0</v>
      </c>
      <c r="H54" s="103">
        <f>IFERROR((E54-D54)/D54,0)</f>
        <v>0.17072815898855714</v>
      </c>
      <c r="I54" s="182">
        <v>621336.9800000001</v>
      </c>
      <c r="J54" s="182">
        <v>429488.19999999995</v>
      </c>
      <c r="K54" s="182">
        <v>552196.85000000009</v>
      </c>
      <c r="L54" s="182">
        <v>643638.81999999983</v>
      </c>
      <c r="M54" s="182">
        <v>483533.02</v>
      </c>
      <c r="N54" s="182">
        <v>749531.19</v>
      </c>
      <c r="O54" s="182"/>
      <c r="P54" s="182"/>
      <c r="Q54" s="182"/>
      <c r="R54" s="182"/>
      <c r="S54" s="182"/>
      <c r="T54" s="213"/>
      <c r="U54" s="215">
        <f>SUM(I54:T54)</f>
        <v>3479725.06</v>
      </c>
      <c r="V54" s="24"/>
      <c r="W54" s="78">
        <f>AVERAGE(I54:T54)/W$14</f>
        <v>2.0385151992688884</v>
      </c>
      <c r="X54" s="79">
        <f t="shared" ref="X54:X85" si="46">IFERROR(AVERAGE($I54:$K54)/X$14,"")</f>
        <v>1.8536461053152544</v>
      </c>
      <c r="Y54" s="79">
        <f t="shared" ref="Y54:Y85" si="47">IFERROR(AVERAGE($L54:$N54)/Y$14,0)</f>
        <v>2.2283447439788362</v>
      </c>
      <c r="Z54" s="79">
        <f t="shared" ref="Z54:Z85" si="48">IFERROR(AVERAGE($O54:$Q54)/Z$14,0)</f>
        <v>0</v>
      </c>
      <c r="AA54" s="79">
        <f>IFERROR(AVERAGE($R54:$T54)/AA$14,0)</f>
        <v>0</v>
      </c>
      <c r="AB54" s="220">
        <f>IFERROR((Y54-X54)/X54,0)</f>
        <v>0.20214141069816333</v>
      </c>
      <c r="AC54" s="105">
        <f t="shared" ref="AC54:AN54" si="49">IFERROR(I54/I$14,0)</f>
        <v>2.1502079137337962</v>
      </c>
      <c r="AD54" s="79">
        <f t="shared" si="49"/>
        <v>1.4902901200939653</v>
      </c>
      <c r="AE54" s="79">
        <f t="shared" si="49"/>
        <v>1.919769883568526</v>
      </c>
      <c r="AF54" s="79">
        <f t="shared" si="49"/>
        <v>2.2576451193119431</v>
      </c>
      <c r="AG54" s="79">
        <f t="shared" si="49"/>
        <v>1.7246984926415512</v>
      </c>
      <c r="AH54" s="79">
        <f t="shared" si="49"/>
        <v>2.7083820484561598</v>
      </c>
      <c r="AI54" s="79">
        <f t="shared" si="49"/>
        <v>0</v>
      </c>
      <c r="AJ54" s="79">
        <f t="shared" si="49"/>
        <v>0</v>
      </c>
      <c r="AK54" s="79">
        <f t="shared" si="49"/>
        <v>0</v>
      </c>
      <c r="AL54" s="79">
        <f t="shared" si="49"/>
        <v>0</v>
      </c>
      <c r="AM54" s="79">
        <f t="shared" si="49"/>
        <v>0</v>
      </c>
      <c r="AN54" s="211">
        <f t="shared" si="49"/>
        <v>0</v>
      </c>
      <c r="AO54" s="216">
        <f>SUM(AC54:AN54)</f>
        <v>12.250993577805941</v>
      </c>
    </row>
    <row r="55" spans="1:41" x14ac:dyDescent="0.3">
      <c r="A55" s="1" t="s">
        <v>91</v>
      </c>
      <c r="B55" t="s">
        <v>92</v>
      </c>
      <c r="C55" s="75">
        <f t="shared" si="42"/>
        <v>138491.47714285715</v>
      </c>
      <c r="D55" s="76">
        <f t="shared" si="43"/>
        <v>73363.186666666661</v>
      </c>
      <c r="E55" s="76">
        <f t="shared" si="44"/>
        <v>88210.203333333353</v>
      </c>
      <c r="F55" s="76">
        <f t="shared" si="45"/>
        <v>0</v>
      </c>
      <c r="G55" s="76">
        <f t="shared" ref="G55:G85" si="50">IF(R55&lt;D209," ",IFERROR(AVERAGE($R55:$T55),0))</f>
        <v>0</v>
      </c>
      <c r="H55" s="103">
        <f t="shared" ref="H55:H85" si="51">IFERROR((E55-D55)/D55,0)</f>
        <v>0.20237693237244</v>
      </c>
      <c r="I55" s="182">
        <v>85418.069999999978</v>
      </c>
      <c r="J55" s="182">
        <v>83358.960000000021</v>
      </c>
      <c r="K55" s="182">
        <v>51312.529999999992</v>
      </c>
      <c r="L55" s="182">
        <v>111292.10000000002</v>
      </c>
      <c r="M55" s="182">
        <v>76672.5</v>
      </c>
      <c r="N55" s="182">
        <v>76666.009999999995</v>
      </c>
      <c r="O55" s="182"/>
      <c r="P55" s="182"/>
      <c r="Q55" s="182"/>
      <c r="R55" s="182"/>
      <c r="S55" s="182"/>
      <c r="T55" s="213"/>
      <c r="U55" s="215">
        <f t="shared" ref="U55:U85" si="52">SUM(I55:T55)</f>
        <v>484720.17000000004</v>
      </c>
      <c r="V55" s="24"/>
      <c r="W55" s="78">
        <f t="shared" ref="W55:W84" si="53">AVERAGE(I55:T55)/W$14</f>
        <v>0.28396192713489832</v>
      </c>
      <c r="X55" s="79">
        <f t="shared" si="46"/>
        <v>0.25449940679514427</v>
      </c>
      <c r="Y55" s="79">
        <f t="shared" si="47"/>
        <v>0.31421499270953562</v>
      </c>
      <c r="Z55" s="79">
        <f t="shared" si="48"/>
        <v>0</v>
      </c>
      <c r="AA55" s="79">
        <f t="shared" ref="AA55:AA85" si="54">IFERROR(AVERAGE($R55:$T55)/AA$14,0)</f>
        <v>0</v>
      </c>
      <c r="AB55" s="220">
        <f t="shared" ref="AB55:AB85" si="55">IFERROR((Y55-X55)/X55,0)</f>
        <v>0.23463939136981399</v>
      </c>
      <c r="AC55" s="105">
        <f t="shared" ref="AC55:AC75" si="56">IFERROR(I55/I$14,0)</f>
        <v>0.2955990324121176</v>
      </c>
      <c r="AD55" s="79">
        <f t="shared" ref="AD55:AD75" si="57">IFERROR(J55/J$14,0)</f>
        <v>0.28924900500015621</v>
      </c>
      <c r="AE55" s="79">
        <f t="shared" ref="AE55:AE75" si="58">IFERROR(K55/K$14,0)</f>
        <v>0.17839335690470973</v>
      </c>
      <c r="AF55" s="79">
        <f t="shared" ref="AF55:AF75" si="59">IFERROR(L55/L$14,0)</f>
        <v>0.39037121220093102</v>
      </c>
      <c r="AG55" s="79">
        <f t="shared" ref="AG55:AG75" si="60">IFERROR(M55/M$14,0)</f>
        <v>0.27348069254310559</v>
      </c>
      <c r="AH55" s="79">
        <f t="shared" ref="AH55:AH75" si="61">IFERROR(N55/N$14,0)</f>
        <v>0.27702762470866682</v>
      </c>
      <c r="AI55" s="79">
        <f t="shared" ref="AI55:AI75" si="62">IFERROR(O55/O$14,0)</f>
        <v>0</v>
      </c>
      <c r="AJ55" s="79">
        <f t="shared" ref="AJ55:AJ75" si="63">IFERROR(P55/P$14,0)</f>
        <v>0</v>
      </c>
      <c r="AK55" s="79">
        <f t="shared" ref="AK55:AK75" si="64">IFERROR(Q55/Q$14,0)</f>
        <v>0</v>
      </c>
      <c r="AL55" s="79">
        <f t="shared" ref="AL55:AL75" si="65">IFERROR(R55/R$14,0)</f>
        <v>0</v>
      </c>
      <c r="AM55" s="79">
        <f t="shared" ref="AM55:AM75" si="66">IFERROR(S55/S$14,0)</f>
        <v>0</v>
      </c>
      <c r="AN55" s="211">
        <f t="shared" ref="AN55:AN85" si="67">IFERROR(T55/T$14,0)</f>
        <v>0</v>
      </c>
      <c r="AO55" s="216">
        <f t="shared" ref="AO55:AO85" si="68">SUM(AC55:AN55)</f>
        <v>1.704120923769687</v>
      </c>
    </row>
    <row r="56" spans="1:41" x14ac:dyDescent="0.3">
      <c r="A56" s="1" t="s">
        <v>93</v>
      </c>
      <c r="B56" t="s">
        <v>94</v>
      </c>
      <c r="C56" s="75">
        <f t="shared" si="42"/>
        <v>0</v>
      </c>
      <c r="D56" s="76">
        <f t="shared" si="43"/>
        <v>0</v>
      </c>
      <c r="E56" s="76">
        <f t="shared" si="44"/>
        <v>0</v>
      </c>
      <c r="F56" s="76">
        <f t="shared" si="45"/>
        <v>0</v>
      </c>
      <c r="G56" s="76">
        <f t="shared" si="50"/>
        <v>0</v>
      </c>
      <c r="H56" s="103">
        <f t="shared" si="51"/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/>
      <c r="P56" s="182"/>
      <c r="Q56" s="182"/>
      <c r="R56" s="182"/>
      <c r="S56" s="182"/>
      <c r="T56" s="213"/>
      <c r="U56" s="215">
        <f t="shared" si="52"/>
        <v>0</v>
      </c>
      <c r="V56" s="24"/>
      <c r="W56" s="78">
        <f t="shared" si="53"/>
        <v>0</v>
      </c>
      <c r="X56" s="79">
        <f t="shared" si="46"/>
        <v>0</v>
      </c>
      <c r="Y56" s="79">
        <f t="shared" si="47"/>
        <v>0</v>
      </c>
      <c r="Z56" s="79">
        <f t="shared" si="48"/>
        <v>0</v>
      </c>
      <c r="AA56" s="79">
        <f t="shared" si="54"/>
        <v>0</v>
      </c>
      <c r="AB56" s="220">
        <f t="shared" si="55"/>
        <v>0</v>
      </c>
      <c r="AC56" s="105">
        <f t="shared" si="56"/>
        <v>0</v>
      </c>
      <c r="AD56" s="79">
        <f t="shared" si="57"/>
        <v>0</v>
      </c>
      <c r="AE56" s="79">
        <f t="shared" si="58"/>
        <v>0</v>
      </c>
      <c r="AF56" s="79">
        <f t="shared" si="59"/>
        <v>0</v>
      </c>
      <c r="AG56" s="79">
        <f t="shared" si="60"/>
        <v>0</v>
      </c>
      <c r="AH56" s="79">
        <f t="shared" si="61"/>
        <v>0</v>
      </c>
      <c r="AI56" s="79">
        <f t="shared" si="62"/>
        <v>0</v>
      </c>
      <c r="AJ56" s="79">
        <f t="shared" si="63"/>
        <v>0</v>
      </c>
      <c r="AK56" s="79">
        <f t="shared" si="64"/>
        <v>0</v>
      </c>
      <c r="AL56" s="79">
        <f t="shared" si="65"/>
        <v>0</v>
      </c>
      <c r="AM56" s="79">
        <f t="shared" si="66"/>
        <v>0</v>
      </c>
      <c r="AN56" s="211">
        <f t="shared" si="67"/>
        <v>0</v>
      </c>
      <c r="AO56" s="216">
        <f t="shared" si="68"/>
        <v>0</v>
      </c>
    </row>
    <row r="57" spans="1:41" x14ac:dyDescent="0.3">
      <c r="A57" s="1" t="s">
        <v>95</v>
      </c>
      <c r="B57" t="s">
        <v>96</v>
      </c>
      <c r="C57" s="75">
        <f t="shared" si="42"/>
        <v>0</v>
      </c>
      <c r="D57" s="76">
        <f t="shared" si="43"/>
        <v>0</v>
      </c>
      <c r="E57" s="76">
        <f t="shared" si="44"/>
        <v>0</v>
      </c>
      <c r="F57" s="76">
        <f t="shared" si="45"/>
        <v>0</v>
      </c>
      <c r="G57" s="76">
        <f t="shared" si="50"/>
        <v>0</v>
      </c>
      <c r="H57" s="103">
        <f t="shared" si="51"/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/>
      <c r="P57" s="182"/>
      <c r="Q57" s="182"/>
      <c r="R57" s="182"/>
      <c r="S57" s="182"/>
      <c r="T57" s="213"/>
      <c r="U57" s="215">
        <f t="shared" si="52"/>
        <v>0</v>
      </c>
      <c r="V57" s="24"/>
      <c r="W57" s="78">
        <f t="shared" si="53"/>
        <v>0</v>
      </c>
      <c r="X57" s="79">
        <f t="shared" si="46"/>
        <v>0</v>
      </c>
      <c r="Y57" s="79">
        <f t="shared" si="47"/>
        <v>0</v>
      </c>
      <c r="Z57" s="79">
        <f t="shared" si="48"/>
        <v>0</v>
      </c>
      <c r="AA57" s="79">
        <f t="shared" si="54"/>
        <v>0</v>
      </c>
      <c r="AB57" s="220">
        <f t="shared" si="55"/>
        <v>0</v>
      </c>
      <c r="AC57" s="105">
        <f t="shared" si="56"/>
        <v>0</v>
      </c>
      <c r="AD57" s="79">
        <f t="shared" si="57"/>
        <v>0</v>
      </c>
      <c r="AE57" s="79">
        <f t="shared" si="58"/>
        <v>0</v>
      </c>
      <c r="AF57" s="79">
        <f t="shared" si="59"/>
        <v>0</v>
      </c>
      <c r="AG57" s="79">
        <f t="shared" si="60"/>
        <v>0</v>
      </c>
      <c r="AH57" s="79">
        <f t="shared" si="61"/>
        <v>0</v>
      </c>
      <c r="AI57" s="79">
        <f t="shared" si="62"/>
        <v>0</v>
      </c>
      <c r="AJ57" s="79">
        <f t="shared" si="63"/>
        <v>0</v>
      </c>
      <c r="AK57" s="79">
        <f t="shared" si="64"/>
        <v>0</v>
      </c>
      <c r="AL57" s="79">
        <f t="shared" si="65"/>
        <v>0</v>
      </c>
      <c r="AM57" s="79">
        <f t="shared" si="66"/>
        <v>0</v>
      </c>
      <c r="AN57" s="211">
        <f t="shared" si="67"/>
        <v>0</v>
      </c>
      <c r="AO57" s="216">
        <f t="shared" si="68"/>
        <v>0</v>
      </c>
    </row>
    <row r="58" spans="1:41" x14ac:dyDescent="0.3">
      <c r="A58" s="1" t="s">
        <v>97</v>
      </c>
      <c r="B58" t="s">
        <v>98</v>
      </c>
      <c r="C58" s="75">
        <f t="shared" si="42"/>
        <v>0</v>
      </c>
      <c r="D58" s="76">
        <f t="shared" si="43"/>
        <v>0</v>
      </c>
      <c r="E58" s="76">
        <f t="shared" si="44"/>
        <v>0</v>
      </c>
      <c r="F58" s="76">
        <f t="shared" si="45"/>
        <v>0</v>
      </c>
      <c r="G58" s="76">
        <f t="shared" si="50"/>
        <v>0</v>
      </c>
      <c r="H58" s="103">
        <f t="shared" si="51"/>
        <v>0</v>
      </c>
      <c r="I58" s="182">
        <v>0</v>
      </c>
      <c r="J58" s="182">
        <v>0</v>
      </c>
      <c r="K58" s="182">
        <v>0</v>
      </c>
      <c r="L58" s="182">
        <v>0</v>
      </c>
      <c r="M58" s="182">
        <v>0</v>
      </c>
      <c r="N58" s="182">
        <v>0</v>
      </c>
      <c r="O58" s="182"/>
      <c r="P58" s="182"/>
      <c r="Q58" s="182"/>
      <c r="R58" s="182"/>
      <c r="S58" s="182"/>
      <c r="T58" s="213"/>
      <c r="U58" s="215">
        <f t="shared" si="52"/>
        <v>0</v>
      </c>
      <c r="V58" s="24"/>
      <c r="W58" s="78">
        <f t="shared" si="53"/>
        <v>0</v>
      </c>
      <c r="X58" s="79">
        <f t="shared" si="46"/>
        <v>0</v>
      </c>
      <c r="Y58" s="79">
        <f t="shared" si="47"/>
        <v>0</v>
      </c>
      <c r="Z58" s="79">
        <f t="shared" si="48"/>
        <v>0</v>
      </c>
      <c r="AA58" s="79">
        <f t="shared" si="54"/>
        <v>0</v>
      </c>
      <c r="AB58" s="220">
        <f t="shared" si="55"/>
        <v>0</v>
      </c>
      <c r="AC58" s="105">
        <f t="shared" si="56"/>
        <v>0</v>
      </c>
      <c r="AD58" s="79">
        <f t="shared" si="57"/>
        <v>0</v>
      </c>
      <c r="AE58" s="79">
        <f t="shared" si="58"/>
        <v>0</v>
      </c>
      <c r="AF58" s="79">
        <f t="shared" si="59"/>
        <v>0</v>
      </c>
      <c r="AG58" s="79">
        <f t="shared" si="60"/>
        <v>0</v>
      </c>
      <c r="AH58" s="79">
        <f t="shared" si="61"/>
        <v>0</v>
      </c>
      <c r="AI58" s="79">
        <f t="shared" si="62"/>
        <v>0</v>
      </c>
      <c r="AJ58" s="79">
        <f t="shared" si="63"/>
        <v>0</v>
      </c>
      <c r="AK58" s="79">
        <f t="shared" si="64"/>
        <v>0</v>
      </c>
      <c r="AL58" s="79">
        <f t="shared" si="65"/>
        <v>0</v>
      </c>
      <c r="AM58" s="79">
        <f t="shared" si="66"/>
        <v>0</v>
      </c>
      <c r="AN58" s="211">
        <f t="shared" si="67"/>
        <v>0</v>
      </c>
      <c r="AO58" s="216">
        <f t="shared" si="68"/>
        <v>0</v>
      </c>
    </row>
    <row r="59" spans="1:41" x14ac:dyDescent="0.3">
      <c r="A59" s="1" t="s">
        <v>99</v>
      </c>
      <c r="B59" t="s">
        <v>100</v>
      </c>
      <c r="C59" s="75">
        <f t="shared" si="42"/>
        <v>115178.84857142856</v>
      </c>
      <c r="D59" s="76">
        <f t="shared" si="43"/>
        <v>63616.853333333333</v>
      </c>
      <c r="E59" s="76">
        <f t="shared" si="44"/>
        <v>70758.469999999987</v>
      </c>
      <c r="F59" s="76">
        <f t="shared" si="45"/>
        <v>0</v>
      </c>
      <c r="G59" s="76">
        <f t="shared" si="50"/>
        <v>0</v>
      </c>
      <c r="H59" s="103">
        <f t="shared" si="51"/>
        <v>0.11225982255435857</v>
      </c>
      <c r="I59" s="182">
        <v>63718.670000000006</v>
      </c>
      <c r="J59" s="182">
        <v>64470.62</v>
      </c>
      <c r="K59" s="182">
        <v>62661.270000000004</v>
      </c>
      <c r="L59" s="182">
        <v>71422.67</v>
      </c>
      <c r="M59" s="182">
        <v>69180.570000000007</v>
      </c>
      <c r="N59" s="182">
        <v>71672.17</v>
      </c>
      <c r="O59" s="182"/>
      <c r="P59" s="182"/>
      <c r="Q59" s="182"/>
      <c r="R59" s="182"/>
      <c r="S59" s="182"/>
      <c r="T59" s="213"/>
      <c r="U59" s="215">
        <f t="shared" si="52"/>
        <v>403125.97</v>
      </c>
      <c r="V59" s="24"/>
      <c r="W59" s="78">
        <f t="shared" si="53"/>
        <v>0.23616188144043024</v>
      </c>
      <c r="X59" s="79">
        <f t="shared" si="46"/>
        <v>0.22068904270843689</v>
      </c>
      <c r="Y59" s="79">
        <f t="shared" si="47"/>
        <v>0.2520498909992448</v>
      </c>
      <c r="Z59" s="79">
        <f t="shared" si="48"/>
        <v>0</v>
      </c>
      <c r="AA59" s="79">
        <f t="shared" si="54"/>
        <v>0</v>
      </c>
      <c r="AB59" s="220">
        <f t="shared" si="55"/>
        <v>0.14210423818929813</v>
      </c>
      <c r="AC59" s="105">
        <f t="shared" si="56"/>
        <v>0.2205057688447776</v>
      </c>
      <c r="AD59" s="79">
        <f t="shared" si="57"/>
        <v>0.22370795756980613</v>
      </c>
      <c r="AE59" s="79">
        <f t="shared" si="58"/>
        <v>0.21784843396364167</v>
      </c>
      <c r="AF59" s="79">
        <f t="shared" si="59"/>
        <v>0.25052410967649152</v>
      </c>
      <c r="AG59" s="79">
        <f t="shared" si="60"/>
        <v>0.24675796659984736</v>
      </c>
      <c r="AH59" s="79">
        <f t="shared" si="61"/>
        <v>0.25898270971471932</v>
      </c>
      <c r="AI59" s="79">
        <f t="shared" si="62"/>
        <v>0</v>
      </c>
      <c r="AJ59" s="79">
        <f t="shared" si="63"/>
        <v>0</v>
      </c>
      <c r="AK59" s="79">
        <f t="shared" si="64"/>
        <v>0</v>
      </c>
      <c r="AL59" s="79">
        <f t="shared" si="65"/>
        <v>0</v>
      </c>
      <c r="AM59" s="79">
        <f t="shared" si="66"/>
        <v>0</v>
      </c>
      <c r="AN59" s="211">
        <f t="shared" si="67"/>
        <v>0</v>
      </c>
      <c r="AO59" s="216">
        <f t="shared" si="68"/>
        <v>1.4183269463692836</v>
      </c>
    </row>
    <row r="60" spans="1:41" x14ac:dyDescent="0.3">
      <c r="A60" s="1" t="s">
        <v>101</v>
      </c>
      <c r="B60" t="s">
        <v>102</v>
      </c>
      <c r="C60" s="75">
        <f t="shared" si="42"/>
        <v>0</v>
      </c>
      <c r="D60" s="76">
        <f t="shared" si="43"/>
        <v>0</v>
      </c>
      <c r="E60" s="76">
        <f t="shared" si="44"/>
        <v>0</v>
      </c>
      <c r="F60" s="76">
        <f t="shared" si="45"/>
        <v>0</v>
      </c>
      <c r="G60" s="76">
        <f t="shared" si="50"/>
        <v>0</v>
      </c>
      <c r="H60" s="103">
        <f t="shared" si="51"/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/>
      <c r="P60" s="182"/>
      <c r="Q60" s="182"/>
      <c r="R60" s="182"/>
      <c r="S60" s="182"/>
      <c r="T60" s="213"/>
      <c r="U60" s="215">
        <f t="shared" si="52"/>
        <v>0</v>
      </c>
      <c r="V60" s="24"/>
      <c r="W60" s="78">
        <f t="shared" si="53"/>
        <v>0</v>
      </c>
      <c r="X60" s="79">
        <f t="shared" si="46"/>
        <v>0</v>
      </c>
      <c r="Y60" s="79">
        <f t="shared" si="47"/>
        <v>0</v>
      </c>
      <c r="Z60" s="79">
        <f t="shared" si="48"/>
        <v>0</v>
      </c>
      <c r="AA60" s="79">
        <f t="shared" si="54"/>
        <v>0</v>
      </c>
      <c r="AB60" s="220">
        <f t="shared" si="55"/>
        <v>0</v>
      </c>
      <c r="AC60" s="105">
        <f t="shared" si="56"/>
        <v>0</v>
      </c>
      <c r="AD60" s="79">
        <f t="shared" si="57"/>
        <v>0</v>
      </c>
      <c r="AE60" s="79">
        <f t="shared" si="58"/>
        <v>0</v>
      </c>
      <c r="AF60" s="79">
        <f t="shared" si="59"/>
        <v>0</v>
      </c>
      <c r="AG60" s="79">
        <f t="shared" si="60"/>
        <v>0</v>
      </c>
      <c r="AH60" s="79">
        <f t="shared" si="61"/>
        <v>0</v>
      </c>
      <c r="AI60" s="79">
        <f t="shared" si="62"/>
        <v>0</v>
      </c>
      <c r="AJ60" s="79">
        <f t="shared" si="63"/>
        <v>0</v>
      </c>
      <c r="AK60" s="79">
        <f t="shared" si="64"/>
        <v>0</v>
      </c>
      <c r="AL60" s="79">
        <f t="shared" si="65"/>
        <v>0</v>
      </c>
      <c r="AM60" s="79">
        <f t="shared" si="66"/>
        <v>0</v>
      </c>
      <c r="AN60" s="211">
        <f t="shared" si="67"/>
        <v>0</v>
      </c>
      <c r="AO60" s="216">
        <f t="shared" si="68"/>
        <v>0</v>
      </c>
    </row>
    <row r="61" spans="1:41" x14ac:dyDescent="0.3">
      <c r="A61" s="1" t="s">
        <v>103</v>
      </c>
      <c r="B61" t="s">
        <v>104</v>
      </c>
      <c r="C61" s="75">
        <f t="shared" si="42"/>
        <v>0</v>
      </c>
      <c r="D61" s="76">
        <f t="shared" si="43"/>
        <v>0</v>
      </c>
      <c r="E61" s="76">
        <f t="shared" si="44"/>
        <v>0</v>
      </c>
      <c r="F61" s="76">
        <f t="shared" si="45"/>
        <v>0</v>
      </c>
      <c r="G61" s="76">
        <f t="shared" si="50"/>
        <v>0</v>
      </c>
      <c r="H61" s="103">
        <f t="shared" si="51"/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/>
      <c r="P61" s="182"/>
      <c r="Q61" s="182"/>
      <c r="R61" s="182"/>
      <c r="S61" s="182"/>
      <c r="T61" s="213"/>
      <c r="U61" s="215">
        <f t="shared" si="52"/>
        <v>0</v>
      </c>
      <c r="V61" s="24"/>
      <c r="W61" s="78">
        <f t="shared" si="53"/>
        <v>0</v>
      </c>
      <c r="X61" s="79">
        <f t="shared" si="46"/>
        <v>0</v>
      </c>
      <c r="Y61" s="79">
        <f t="shared" si="47"/>
        <v>0</v>
      </c>
      <c r="Z61" s="79">
        <f t="shared" si="48"/>
        <v>0</v>
      </c>
      <c r="AA61" s="79">
        <f t="shared" si="54"/>
        <v>0</v>
      </c>
      <c r="AB61" s="220">
        <f t="shared" si="55"/>
        <v>0</v>
      </c>
      <c r="AC61" s="105">
        <f t="shared" si="56"/>
        <v>0</v>
      </c>
      <c r="AD61" s="79">
        <f t="shared" si="57"/>
        <v>0</v>
      </c>
      <c r="AE61" s="79">
        <f t="shared" si="58"/>
        <v>0</v>
      </c>
      <c r="AF61" s="79">
        <f t="shared" si="59"/>
        <v>0</v>
      </c>
      <c r="AG61" s="79">
        <f t="shared" si="60"/>
        <v>0</v>
      </c>
      <c r="AH61" s="79">
        <f t="shared" si="61"/>
        <v>0</v>
      </c>
      <c r="AI61" s="79">
        <f t="shared" si="62"/>
        <v>0</v>
      </c>
      <c r="AJ61" s="79">
        <f t="shared" si="63"/>
        <v>0</v>
      </c>
      <c r="AK61" s="79">
        <f t="shared" si="64"/>
        <v>0</v>
      </c>
      <c r="AL61" s="79">
        <f t="shared" si="65"/>
        <v>0</v>
      </c>
      <c r="AM61" s="79">
        <f t="shared" si="66"/>
        <v>0</v>
      </c>
      <c r="AN61" s="211">
        <f t="shared" si="67"/>
        <v>0</v>
      </c>
      <c r="AO61" s="216">
        <f t="shared" si="68"/>
        <v>0</v>
      </c>
    </row>
    <row r="62" spans="1:41" x14ac:dyDescent="0.3">
      <c r="A62" s="1" t="s">
        <v>105</v>
      </c>
      <c r="B62" t="s">
        <v>106</v>
      </c>
      <c r="C62" s="75">
        <f t="shared" si="42"/>
        <v>0</v>
      </c>
      <c r="D62" s="76">
        <f t="shared" si="43"/>
        <v>0</v>
      </c>
      <c r="E62" s="76">
        <f t="shared" si="44"/>
        <v>0</v>
      </c>
      <c r="F62" s="76">
        <f t="shared" si="45"/>
        <v>0</v>
      </c>
      <c r="G62" s="76">
        <f t="shared" si="50"/>
        <v>0</v>
      </c>
      <c r="H62" s="103">
        <f t="shared" si="51"/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/>
      <c r="P62" s="182"/>
      <c r="Q62" s="182"/>
      <c r="R62" s="182"/>
      <c r="S62" s="182"/>
      <c r="T62" s="213"/>
      <c r="U62" s="215">
        <f t="shared" si="52"/>
        <v>0</v>
      </c>
      <c r="V62" s="24"/>
      <c r="W62" s="78">
        <f t="shared" si="53"/>
        <v>0</v>
      </c>
      <c r="X62" s="79">
        <f t="shared" si="46"/>
        <v>0</v>
      </c>
      <c r="Y62" s="79">
        <f t="shared" si="47"/>
        <v>0</v>
      </c>
      <c r="Z62" s="79">
        <f t="shared" si="48"/>
        <v>0</v>
      </c>
      <c r="AA62" s="79">
        <f t="shared" si="54"/>
        <v>0</v>
      </c>
      <c r="AB62" s="220">
        <f t="shared" si="55"/>
        <v>0</v>
      </c>
      <c r="AC62" s="105">
        <f t="shared" si="56"/>
        <v>0</v>
      </c>
      <c r="AD62" s="79">
        <f t="shared" si="57"/>
        <v>0</v>
      </c>
      <c r="AE62" s="79">
        <f t="shared" si="58"/>
        <v>0</v>
      </c>
      <c r="AF62" s="79">
        <f t="shared" si="59"/>
        <v>0</v>
      </c>
      <c r="AG62" s="79">
        <f t="shared" si="60"/>
        <v>0</v>
      </c>
      <c r="AH62" s="79">
        <f t="shared" si="61"/>
        <v>0</v>
      </c>
      <c r="AI62" s="79">
        <f t="shared" si="62"/>
        <v>0</v>
      </c>
      <c r="AJ62" s="79">
        <f t="shared" si="63"/>
        <v>0</v>
      </c>
      <c r="AK62" s="79">
        <f t="shared" si="64"/>
        <v>0</v>
      </c>
      <c r="AL62" s="79">
        <f t="shared" si="65"/>
        <v>0</v>
      </c>
      <c r="AM62" s="79">
        <f t="shared" si="66"/>
        <v>0</v>
      </c>
      <c r="AN62" s="211">
        <f t="shared" si="67"/>
        <v>0</v>
      </c>
      <c r="AO62" s="216">
        <f t="shared" si="68"/>
        <v>0</v>
      </c>
    </row>
    <row r="63" spans="1:41" x14ac:dyDescent="0.3">
      <c r="A63" s="1" t="s">
        <v>107</v>
      </c>
      <c r="B63" t="s">
        <v>108</v>
      </c>
      <c r="C63" s="75">
        <f t="shared" si="42"/>
        <v>0</v>
      </c>
      <c r="D63" s="76">
        <f t="shared" si="43"/>
        <v>0</v>
      </c>
      <c r="E63" s="76">
        <f t="shared" si="44"/>
        <v>0</v>
      </c>
      <c r="F63" s="76">
        <f t="shared" si="45"/>
        <v>0</v>
      </c>
      <c r="G63" s="76">
        <f t="shared" si="50"/>
        <v>0</v>
      </c>
      <c r="H63" s="103">
        <f t="shared" si="51"/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/>
      <c r="P63" s="182"/>
      <c r="Q63" s="182"/>
      <c r="R63" s="182"/>
      <c r="S63" s="182"/>
      <c r="T63" s="213"/>
      <c r="U63" s="215">
        <f t="shared" si="52"/>
        <v>0</v>
      </c>
      <c r="V63" s="24"/>
      <c r="W63" s="78">
        <f t="shared" si="53"/>
        <v>0</v>
      </c>
      <c r="X63" s="79">
        <f t="shared" si="46"/>
        <v>0</v>
      </c>
      <c r="Y63" s="79">
        <f t="shared" si="47"/>
        <v>0</v>
      </c>
      <c r="Z63" s="79">
        <f t="shared" si="48"/>
        <v>0</v>
      </c>
      <c r="AA63" s="79">
        <f t="shared" si="54"/>
        <v>0</v>
      </c>
      <c r="AB63" s="220">
        <f t="shared" si="55"/>
        <v>0</v>
      </c>
      <c r="AC63" s="105">
        <f t="shared" si="56"/>
        <v>0</v>
      </c>
      <c r="AD63" s="79">
        <f t="shared" si="57"/>
        <v>0</v>
      </c>
      <c r="AE63" s="79">
        <f t="shared" si="58"/>
        <v>0</v>
      </c>
      <c r="AF63" s="79">
        <f t="shared" si="59"/>
        <v>0</v>
      </c>
      <c r="AG63" s="79">
        <f t="shared" si="60"/>
        <v>0</v>
      </c>
      <c r="AH63" s="79">
        <f t="shared" si="61"/>
        <v>0</v>
      </c>
      <c r="AI63" s="79">
        <f t="shared" si="62"/>
        <v>0</v>
      </c>
      <c r="AJ63" s="79">
        <f t="shared" si="63"/>
        <v>0</v>
      </c>
      <c r="AK63" s="79">
        <f t="shared" si="64"/>
        <v>0</v>
      </c>
      <c r="AL63" s="79">
        <f t="shared" si="65"/>
        <v>0</v>
      </c>
      <c r="AM63" s="79">
        <f t="shared" si="66"/>
        <v>0</v>
      </c>
      <c r="AN63" s="211">
        <f t="shared" si="67"/>
        <v>0</v>
      </c>
      <c r="AO63" s="216">
        <f t="shared" si="68"/>
        <v>0</v>
      </c>
    </row>
    <row r="64" spans="1:41" x14ac:dyDescent="0.3">
      <c r="A64" s="1" t="s">
        <v>109</v>
      </c>
      <c r="B64" t="s">
        <v>110</v>
      </c>
      <c r="C64" s="75">
        <f t="shared" si="42"/>
        <v>0</v>
      </c>
      <c r="D64" s="76">
        <f t="shared" si="43"/>
        <v>0</v>
      </c>
      <c r="E64" s="76">
        <f t="shared" si="44"/>
        <v>0</v>
      </c>
      <c r="F64" s="76">
        <f t="shared" si="45"/>
        <v>0</v>
      </c>
      <c r="G64" s="76">
        <f t="shared" si="50"/>
        <v>0</v>
      </c>
      <c r="H64" s="103">
        <f t="shared" si="51"/>
        <v>0</v>
      </c>
      <c r="I64" s="182">
        <v>0</v>
      </c>
      <c r="J64" s="182">
        <v>0</v>
      </c>
      <c r="K64" s="182">
        <v>0</v>
      </c>
      <c r="L64" s="182">
        <v>0</v>
      </c>
      <c r="M64" s="182">
        <v>0</v>
      </c>
      <c r="N64" s="182">
        <v>0</v>
      </c>
      <c r="O64" s="182"/>
      <c r="P64" s="182"/>
      <c r="Q64" s="182"/>
      <c r="R64" s="182"/>
      <c r="S64" s="182"/>
      <c r="T64" s="213"/>
      <c r="U64" s="215">
        <f t="shared" si="52"/>
        <v>0</v>
      </c>
      <c r="V64" s="24"/>
      <c r="W64" s="78">
        <f t="shared" si="53"/>
        <v>0</v>
      </c>
      <c r="X64" s="79">
        <f t="shared" si="46"/>
        <v>0</v>
      </c>
      <c r="Y64" s="79">
        <f t="shared" si="47"/>
        <v>0</v>
      </c>
      <c r="Z64" s="79">
        <f t="shared" si="48"/>
        <v>0</v>
      </c>
      <c r="AA64" s="79">
        <f t="shared" si="54"/>
        <v>0</v>
      </c>
      <c r="AB64" s="220">
        <f t="shared" si="55"/>
        <v>0</v>
      </c>
      <c r="AC64" s="105">
        <f t="shared" si="56"/>
        <v>0</v>
      </c>
      <c r="AD64" s="79">
        <f t="shared" si="57"/>
        <v>0</v>
      </c>
      <c r="AE64" s="79">
        <f t="shared" si="58"/>
        <v>0</v>
      </c>
      <c r="AF64" s="79">
        <f t="shared" si="59"/>
        <v>0</v>
      </c>
      <c r="AG64" s="79">
        <f t="shared" si="60"/>
        <v>0</v>
      </c>
      <c r="AH64" s="79">
        <f t="shared" si="61"/>
        <v>0</v>
      </c>
      <c r="AI64" s="79">
        <f t="shared" si="62"/>
        <v>0</v>
      </c>
      <c r="AJ64" s="79">
        <f t="shared" si="63"/>
        <v>0</v>
      </c>
      <c r="AK64" s="79">
        <f t="shared" si="64"/>
        <v>0</v>
      </c>
      <c r="AL64" s="79">
        <f t="shared" si="65"/>
        <v>0</v>
      </c>
      <c r="AM64" s="79">
        <f t="shared" si="66"/>
        <v>0</v>
      </c>
      <c r="AN64" s="211">
        <f t="shared" si="67"/>
        <v>0</v>
      </c>
      <c r="AO64" s="216">
        <f t="shared" si="68"/>
        <v>0</v>
      </c>
    </row>
    <row r="65" spans="1:41" x14ac:dyDescent="0.3">
      <c r="A65" s="1" t="s">
        <v>111</v>
      </c>
      <c r="B65" t="s">
        <v>112</v>
      </c>
      <c r="C65" s="75">
        <f t="shared" si="42"/>
        <v>0</v>
      </c>
      <c r="D65" s="76">
        <f t="shared" si="43"/>
        <v>0</v>
      </c>
      <c r="E65" s="76">
        <f t="shared" si="44"/>
        <v>0</v>
      </c>
      <c r="F65" s="76">
        <f t="shared" si="45"/>
        <v>0</v>
      </c>
      <c r="G65" s="76">
        <f t="shared" si="50"/>
        <v>0</v>
      </c>
      <c r="H65" s="103">
        <f t="shared" si="51"/>
        <v>0</v>
      </c>
      <c r="I65" s="182">
        <v>0</v>
      </c>
      <c r="J65" s="182">
        <v>0</v>
      </c>
      <c r="K65" s="182">
        <v>0</v>
      </c>
      <c r="L65" s="182">
        <v>0</v>
      </c>
      <c r="M65" s="182">
        <v>0</v>
      </c>
      <c r="N65" s="182">
        <v>0</v>
      </c>
      <c r="O65" s="182"/>
      <c r="P65" s="182"/>
      <c r="Q65" s="182"/>
      <c r="R65" s="182"/>
      <c r="S65" s="182"/>
      <c r="T65" s="213"/>
      <c r="U65" s="215">
        <f t="shared" si="52"/>
        <v>0</v>
      </c>
      <c r="V65" s="24"/>
      <c r="W65" s="78">
        <f t="shared" si="53"/>
        <v>0</v>
      </c>
      <c r="X65" s="79">
        <f t="shared" si="46"/>
        <v>0</v>
      </c>
      <c r="Y65" s="79">
        <f t="shared" si="47"/>
        <v>0</v>
      </c>
      <c r="Z65" s="79">
        <f t="shared" si="48"/>
        <v>0</v>
      </c>
      <c r="AA65" s="79">
        <f t="shared" si="54"/>
        <v>0</v>
      </c>
      <c r="AB65" s="220">
        <f t="shared" si="55"/>
        <v>0</v>
      </c>
      <c r="AC65" s="105">
        <f t="shared" si="56"/>
        <v>0</v>
      </c>
      <c r="AD65" s="79">
        <f t="shared" si="57"/>
        <v>0</v>
      </c>
      <c r="AE65" s="79">
        <f t="shared" si="58"/>
        <v>0</v>
      </c>
      <c r="AF65" s="79">
        <f t="shared" si="59"/>
        <v>0</v>
      </c>
      <c r="AG65" s="79">
        <f t="shared" si="60"/>
        <v>0</v>
      </c>
      <c r="AH65" s="79">
        <f t="shared" si="61"/>
        <v>0</v>
      </c>
      <c r="AI65" s="79">
        <f t="shared" si="62"/>
        <v>0</v>
      </c>
      <c r="AJ65" s="79">
        <f t="shared" si="63"/>
        <v>0</v>
      </c>
      <c r="AK65" s="79">
        <f t="shared" si="64"/>
        <v>0</v>
      </c>
      <c r="AL65" s="79">
        <f t="shared" si="65"/>
        <v>0</v>
      </c>
      <c r="AM65" s="79">
        <f t="shared" si="66"/>
        <v>0</v>
      </c>
      <c r="AN65" s="211">
        <f t="shared" si="67"/>
        <v>0</v>
      </c>
      <c r="AO65" s="216">
        <f t="shared" si="68"/>
        <v>0</v>
      </c>
    </row>
    <row r="66" spans="1:41" x14ac:dyDescent="0.3">
      <c r="A66" s="1" t="s">
        <v>113</v>
      </c>
      <c r="B66" t="s">
        <v>114</v>
      </c>
      <c r="C66" s="75">
        <f t="shared" si="42"/>
        <v>0</v>
      </c>
      <c r="D66" s="76">
        <f t="shared" si="43"/>
        <v>0</v>
      </c>
      <c r="E66" s="76">
        <f t="shared" si="44"/>
        <v>0</v>
      </c>
      <c r="F66" s="76">
        <f t="shared" si="45"/>
        <v>0</v>
      </c>
      <c r="G66" s="76">
        <f t="shared" si="50"/>
        <v>0</v>
      </c>
      <c r="H66" s="103">
        <f t="shared" si="51"/>
        <v>0</v>
      </c>
      <c r="I66" s="182">
        <v>0</v>
      </c>
      <c r="J66" s="182">
        <v>0</v>
      </c>
      <c r="K66" s="182">
        <v>0</v>
      </c>
      <c r="L66" s="182">
        <v>0</v>
      </c>
      <c r="M66" s="182">
        <v>0</v>
      </c>
      <c r="N66" s="182">
        <v>0</v>
      </c>
      <c r="O66" s="182"/>
      <c r="P66" s="182"/>
      <c r="Q66" s="182"/>
      <c r="R66" s="182"/>
      <c r="S66" s="182"/>
      <c r="T66" s="213"/>
      <c r="U66" s="215">
        <f t="shared" si="52"/>
        <v>0</v>
      </c>
      <c r="V66" s="24"/>
      <c r="W66" s="78">
        <f t="shared" si="53"/>
        <v>0</v>
      </c>
      <c r="X66" s="79">
        <f t="shared" si="46"/>
        <v>0</v>
      </c>
      <c r="Y66" s="79">
        <f t="shared" si="47"/>
        <v>0</v>
      </c>
      <c r="Z66" s="79">
        <f t="shared" si="48"/>
        <v>0</v>
      </c>
      <c r="AA66" s="79">
        <f t="shared" si="54"/>
        <v>0</v>
      </c>
      <c r="AB66" s="220">
        <f t="shared" si="55"/>
        <v>0</v>
      </c>
      <c r="AC66" s="105">
        <f t="shared" si="56"/>
        <v>0</v>
      </c>
      <c r="AD66" s="79">
        <f t="shared" si="57"/>
        <v>0</v>
      </c>
      <c r="AE66" s="79">
        <f t="shared" si="58"/>
        <v>0</v>
      </c>
      <c r="AF66" s="79">
        <f t="shared" si="59"/>
        <v>0</v>
      </c>
      <c r="AG66" s="79">
        <f t="shared" si="60"/>
        <v>0</v>
      </c>
      <c r="AH66" s="79">
        <f t="shared" si="61"/>
        <v>0</v>
      </c>
      <c r="AI66" s="79">
        <f t="shared" si="62"/>
        <v>0</v>
      </c>
      <c r="AJ66" s="79">
        <f t="shared" si="63"/>
        <v>0</v>
      </c>
      <c r="AK66" s="79">
        <f t="shared" si="64"/>
        <v>0</v>
      </c>
      <c r="AL66" s="79">
        <f t="shared" si="65"/>
        <v>0</v>
      </c>
      <c r="AM66" s="79">
        <f t="shared" si="66"/>
        <v>0</v>
      </c>
      <c r="AN66" s="211">
        <f t="shared" si="67"/>
        <v>0</v>
      </c>
      <c r="AO66" s="216">
        <f t="shared" si="68"/>
        <v>0</v>
      </c>
    </row>
    <row r="67" spans="1:41" x14ac:dyDescent="0.3">
      <c r="A67" s="1" t="s">
        <v>115</v>
      </c>
      <c r="B67" t="s">
        <v>116</v>
      </c>
      <c r="C67" s="75">
        <f t="shared" si="42"/>
        <v>0</v>
      </c>
      <c r="D67" s="76">
        <f t="shared" si="43"/>
        <v>0</v>
      </c>
      <c r="E67" s="76">
        <f t="shared" si="44"/>
        <v>0</v>
      </c>
      <c r="F67" s="76">
        <f t="shared" si="45"/>
        <v>0</v>
      </c>
      <c r="G67" s="76">
        <f t="shared" si="50"/>
        <v>0</v>
      </c>
      <c r="H67" s="103">
        <f t="shared" si="51"/>
        <v>0</v>
      </c>
      <c r="I67" s="182">
        <v>0</v>
      </c>
      <c r="J67" s="182">
        <v>0</v>
      </c>
      <c r="K67" s="182">
        <v>0</v>
      </c>
      <c r="L67" s="182">
        <v>0</v>
      </c>
      <c r="M67" s="182">
        <v>0</v>
      </c>
      <c r="N67" s="182">
        <v>0</v>
      </c>
      <c r="O67" s="182"/>
      <c r="P67" s="182"/>
      <c r="Q67" s="182"/>
      <c r="R67" s="182"/>
      <c r="S67" s="182"/>
      <c r="T67" s="213"/>
      <c r="U67" s="215">
        <f t="shared" si="52"/>
        <v>0</v>
      </c>
      <c r="V67" s="24"/>
      <c r="W67" s="78">
        <f t="shared" si="53"/>
        <v>0</v>
      </c>
      <c r="X67" s="79">
        <f t="shared" si="46"/>
        <v>0</v>
      </c>
      <c r="Y67" s="79">
        <f t="shared" si="47"/>
        <v>0</v>
      </c>
      <c r="Z67" s="79">
        <f t="shared" si="48"/>
        <v>0</v>
      </c>
      <c r="AA67" s="79">
        <f t="shared" si="54"/>
        <v>0</v>
      </c>
      <c r="AB67" s="220">
        <f t="shared" si="55"/>
        <v>0</v>
      </c>
      <c r="AC67" s="105">
        <f t="shared" si="56"/>
        <v>0</v>
      </c>
      <c r="AD67" s="79">
        <f t="shared" si="57"/>
        <v>0</v>
      </c>
      <c r="AE67" s="79">
        <f t="shared" si="58"/>
        <v>0</v>
      </c>
      <c r="AF67" s="79">
        <f t="shared" si="59"/>
        <v>0</v>
      </c>
      <c r="AG67" s="79">
        <f t="shared" si="60"/>
        <v>0</v>
      </c>
      <c r="AH67" s="79">
        <f t="shared" si="61"/>
        <v>0</v>
      </c>
      <c r="AI67" s="79">
        <f t="shared" si="62"/>
        <v>0</v>
      </c>
      <c r="AJ67" s="79">
        <f t="shared" si="63"/>
        <v>0</v>
      </c>
      <c r="AK67" s="79">
        <f t="shared" si="64"/>
        <v>0</v>
      </c>
      <c r="AL67" s="79">
        <f t="shared" si="65"/>
        <v>0</v>
      </c>
      <c r="AM67" s="79">
        <f t="shared" si="66"/>
        <v>0</v>
      </c>
      <c r="AN67" s="211">
        <f t="shared" si="67"/>
        <v>0</v>
      </c>
      <c r="AO67" s="216">
        <f t="shared" si="68"/>
        <v>0</v>
      </c>
    </row>
    <row r="68" spans="1:41" x14ac:dyDescent="0.3">
      <c r="A68" s="1" t="s">
        <v>117</v>
      </c>
      <c r="B68" t="s">
        <v>118</v>
      </c>
      <c r="C68" s="75">
        <f t="shared" si="42"/>
        <v>0</v>
      </c>
      <c r="D68" s="76">
        <f t="shared" si="43"/>
        <v>0</v>
      </c>
      <c r="E68" s="76">
        <f t="shared" si="44"/>
        <v>0</v>
      </c>
      <c r="F68" s="76">
        <f t="shared" si="45"/>
        <v>0</v>
      </c>
      <c r="G68" s="76">
        <f t="shared" si="50"/>
        <v>0</v>
      </c>
      <c r="H68" s="103">
        <f t="shared" si="51"/>
        <v>0</v>
      </c>
      <c r="I68" s="182">
        <v>0</v>
      </c>
      <c r="J68" s="182">
        <v>0</v>
      </c>
      <c r="K68" s="182">
        <v>0</v>
      </c>
      <c r="L68" s="182">
        <v>0</v>
      </c>
      <c r="M68" s="182">
        <v>0</v>
      </c>
      <c r="N68" s="182">
        <v>0</v>
      </c>
      <c r="O68" s="182"/>
      <c r="P68" s="182"/>
      <c r="Q68" s="182"/>
      <c r="R68" s="182"/>
      <c r="S68" s="182"/>
      <c r="T68" s="213"/>
      <c r="U68" s="215">
        <f t="shared" si="52"/>
        <v>0</v>
      </c>
      <c r="V68" s="24"/>
      <c r="W68" s="78">
        <f t="shared" si="53"/>
        <v>0</v>
      </c>
      <c r="X68" s="79">
        <f t="shared" si="46"/>
        <v>0</v>
      </c>
      <c r="Y68" s="79">
        <f t="shared" si="47"/>
        <v>0</v>
      </c>
      <c r="Z68" s="79">
        <f t="shared" si="48"/>
        <v>0</v>
      </c>
      <c r="AA68" s="79">
        <f t="shared" si="54"/>
        <v>0</v>
      </c>
      <c r="AB68" s="220">
        <f t="shared" si="55"/>
        <v>0</v>
      </c>
      <c r="AC68" s="105">
        <f t="shared" si="56"/>
        <v>0</v>
      </c>
      <c r="AD68" s="79">
        <f t="shared" si="57"/>
        <v>0</v>
      </c>
      <c r="AE68" s="79">
        <f t="shared" si="58"/>
        <v>0</v>
      </c>
      <c r="AF68" s="79">
        <f t="shared" si="59"/>
        <v>0</v>
      </c>
      <c r="AG68" s="79">
        <f t="shared" si="60"/>
        <v>0</v>
      </c>
      <c r="AH68" s="79">
        <f t="shared" si="61"/>
        <v>0</v>
      </c>
      <c r="AI68" s="79">
        <f t="shared" si="62"/>
        <v>0</v>
      </c>
      <c r="AJ68" s="79">
        <f t="shared" si="63"/>
        <v>0</v>
      </c>
      <c r="AK68" s="79">
        <f t="shared" si="64"/>
        <v>0</v>
      </c>
      <c r="AL68" s="79">
        <f t="shared" si="65"/>
        <v>0</v>
      </c>
      <c r="AM68" s="79">
        <f t="shared" si="66"/>
        <v>0</v>
      </c>
      <c r="AN68" s="211">
        <f t="shared" si="67"/>
        <v>0</v>
      </c>
      <c r="AO68" s="216">
        <f t="shared" si="68"/>
        <v>0</v>
      </c>
    </row>
    <row r="69" spans="1:41" x14ac:dyDescent="0.3">
      <c r="A69" s="1" t="s">
        <v>119</v>
      </c>
      <c r="B69" t="s">
        <v>120</v>
      </c>
      <c r="C69" s="75">
        <f t="shared" si="42"/>
        <v>0</v>
      </c>
      <c r="D69" s="76">
        <f t="shared" si="43"/>
        <v>0</v>
      </c>
      <c r="E69" s="76">
        <f t="shared" si="44"/>
        <v>0</v>
      </c>
      <c r="F69" s="76">
        <f t="shared" si="45"/>
        <v>0</v>
      </c>
      <c r="G69" s="76">
        <f t="shared" si="50"/>
        <v>0</v>
      </c>
      <c r="H69" s="103">
        <f t="shared" si="51"/>
        <v>0</v>
      </c>
      <c r="I69" s="182">
        <v>0</v>
      </c>
      <c r="J69" s="182">
        <v>0</v>
      </c>
      <c r="K69" s="182">
        <v>0</v>
      </c>
      <c r="L69" s="182">
        <v>0</v>
      </c>
      <c r="M69" s="182">
        <v>0</v>
      </c>
      <c r="N69" s="182">
        <v>0</v>
      </c>
      <c r="O69" s="182"/>
      <c r="P69" s="182"/>
      <c r="Q69" s="182"/>
      <c r="R69" s="182"/>
      <c r="S69" s="182"/>
      <c r="T69" s="213"/>
      <c r="U69" s="215">
        <f t="shared" si="52"/>
        <v>0</v>
      </c>
      <c r="V69" s="24"/>
      <c r="W69" s="78">
        <f t="shared" si="53"/>
        <v>0</v>
      </c>
      <c r="X69" s="79">
        <f t="shared" si="46"/>
        <v>0</v>
      </c>
      <c r="Y69" s="79">
        <f t="shared" si="47"/>
        <v>0</v>
      </c>
      <c r="Z69" s="79">
        <f t="shared" si="48"/>
        <v>0</v>
      </c>
      <c r="AA69" s="79">
        <f t="shared" si="54"/>
        <v>0</v>
      </c>
      <c r="AB69" s="220">
        <f t="shared" si="55"/>
        <v>0</v>
      </c>
      <c r="AC69" s="105">
        <f t="shared" si="56"/>
        <v>0</v>
      </c>
      <c r="AD69" s="79">
        <f t="shared" si="57"/>
        <v>0</v>
      </c>
      <c r="AE69" s="79">
        <f t="shared" si="58"/>
        <v>0</v>
      </c>
      <c r="AF69" s="79">
        <f t="shared" si="59"/>
        <v>0</v>
      </c>
      <c r="AG69" s="79">
        <f t="shared" si="60"/>
        <v>0</v>
      </c>
      <c r="AH69" s="79">
        <f t="shared" si="61"/>
        <v>0</v>
      </c>
      <c r="AI69" s="79">
        <f t="shared" si="62"/>
        <v>0</v>
      </c>
      <c r="AJ69" s="79">
        <f t="shared" si="63"/>
        <v>0</v>
      </c>
      <c r="AK69" s="79">
        <f t="shared" si="64"/>
        <v>0</v>
      </c>
      <c r="AL69" s="79">
        <f t="shared" si="65"/>
        <v>0</v>
      </c>
      <c r="AM69" s="79">
        <f t="shared" si="66"/>
        <v>0</v>
      </c>
      <c r="AN69" s="211">
        <f t="shared" si="67"/>
        <v>0</v>
      </c>
      <c r="AO69" s="216">
        <f t="shared" si="68"/>
        <v>0</v>
      </c>
    </row>
    <row r="70" spans="1:41" x14ac:dyDescent="0.3">
      <c r="A70" s="1" t="s">
        <v>121</v>
      </c>
      <c r="B70" t="s">
        <v>122</v>
      </c>
      <c r="C70" s="75">
        <f t="shared" si="42"/>
        <v>0</v>
      </c>
      <c r="D70" s="76">
        <f t="shared" si="43"/>
        <v>0</v>
      </c>
      <c r="E70" s="76">
        <f t="shared" si="44"/>
        <v>0</v>
      </c>
      <c r="F70" s="76">
        <f t="shared" si="45"/>
        <v>0</v>
      </c>
      <c r="G70" s="76">
        <f t="shared" si="50"/>
        <v>0</v>
      </c>
      <c r="H70" s="103">
        <f t="shared" si="51"/>
        <v>0</v>
      </c>
      <c r="I70" s="182">
        <v>0</v>
      </c>
      <c r="J70" s="182">
        <v>0</v>
      </c>
      <c r="K70" s="182">
        <v>0</v>
      </c>
      <c r="L70" s="182">
        <v>0</v>
      </c>
      <c r="M70" s="182">
        <v>0</v>
      </c>
      <c r="N70" s="182">
        <v>0</v>
      </c>
      <c r="O70" s="182"/>
      <c r="P70" s="182"/>
      <c r="Q70" s="182"/>
      <c r="R70" s="182"/>
      <c r="S70" s="182"/>
      <c r="T70" s="213"/>
      <c r="U70" s="215">
        <f t="shared" si="52"/>
        <v>0</v>
      </c>
      <c r="V70" s="24"/>
      <c r="W70" s="78">
        <f t="shared" si="53"/>
        <v>0</v>
      </c>
      <c r="X70" s="79">
        <f t="shared" si="46"/>
        <v>0</v>
      </c>
      <c r="Y70" s="79">
        <f t="shared" si="47"/>
        <v>0</v>
      </c>
      <c r="Z70" s="79">
        <f t="shared" si="48"/>
        <v>0</v>
      </c>
      <c r="AA70" s="79">
        <f t="shared" si="54"/>
        <v>0</v>
      </c>
      <c r="AB70" s="220">
        <f t="shared" si="55"/>
        <v>0</v>
      </c>
      <c r="AC70" s="105">
        <f t="shared" si="56"/>
        <v>0</v>
      </c>
      <c r="AD70" s="79">
        <f t="shared" si="57"/>
        <v>0</v>
      </c>
      <c r="AE70" s="79">
        <f t="shared" si="58"/>
        <v>0</v>
      </c>
      <c r="AF70" s="79">
        <f t="shared" si="59"/>
        <v>0</v>
      </c>
      <c r="AG70" s="79">
        <f t="shared" si="60"/>
        <v>0</v>
      </c>
      <c r="AH70" s="79">
        <f t="shared" si="61"/>
        <v>0</v>
      </c>
      <c r="AI70" s="79">
        <f t="shared" si="62"/>
        <v>0</v>
      </c>
      <c r="AJ70" s="79">
        <f t="shared" si="63"/>
        <v>0</v>
      </c>
      <c r="AK70" s="79">
        <f t="shared" si="64"/>
        <v>0</v>
      </c>
      <c r="AL70" s="79">
        <f t="shared" si="65"/>
        <v>0</v>
      </c>
      <c r="AM70" s="79">
        <f t="shared" si="66"/>
        <v>0</v>
      </c>
      <c r="AN70" s="211">
        <f t="shared" si="67"/>
        <v>0</v>
      </c>
      <c r="AO70" s="216">
        <f t="shared" si="68"/>
        <v>0</v>
      </c>
    </row>
    <row r="71" spans="1:41" x14ac:dyDescent="0.3">
      <c r="A71" s="1" t="s">
        <v>123</v>
      </c>
      <c r="B71" t="s">
        <v>124</v>
      </c>
      <c r="C71" s="75">
        <f t="shared" si="42"/>
        <v>180128.42285714293</v>
      </c>
      <c r="D71" s="76">
        <f t="shared" si="43"/>
        <v>111086.0766666667</v>
      </c>
      <c r="E71" s="76">
        <f t="shared" si="44"/>
        <v>99063.750000000015</v>
      </c>
      <c r="F71" s="76">
        <f t="shared" si="45"/>
        <v>0</v>
      </c>
      <c r="G71" s="76">
        <f t="shared" si="50"/>
        <v>0</v>
      </c>
      <c r="H71" s="103">
        <f t="shared" si="51"/>
        <v>-0.10822532424780644</v>
      </c>
      <c r="I71" s="182">
        <v>103240.20000000003</v>
      </c>
      <c r="J71" s="182">
        <v>115503.34000000004</v>
      </c>
      <c r="K71" s="182">
        <v>114514.69000000006</v>
      </c>
      <c r="L71" s="182">
        <v>101208.00999999998</v>
      </c>
      <c r="M71" s="182">
        <v>91331.680000000037</v>
      </c>
      <c r="N71" s="182">
        <v>104651.56000000004</v>
      </c>
      <c r="O71" s="182"/>
      <c r="P71" s="182"/>
      <c r="Q71" s="182"/>
      <c r="R71" s="182"/>
      <c r="S71" s="182"/>
      <c r="T71" s="213"/>
      <c r="U71" s="215">
        <f t="shared" si="52"/>
        <v>630449.48000000021</v>
      </c>
      <c r="V71" s="24"/>
      <c r="W71" s="78">
        <f t="shared" si="53"/>
        <v>0.36933402070310917</v>
      </c>
      <c r="X71" s="79">
        <f t="shared" si="46"/>
        <v>0.38536140398753932</v>
      </c>
      <c r="Y71" s="79">
        <f t="shared" si="47"/>
        <v>0.35287658692275914</v>
      </c>
      <c r="Z71" s="79">
        <f t="shared" si="48"/>
        <v>0</v>
      </c>
      <c r="AA71" s="79">
        <f t="shared" si="54"/>
        <v>0</v>
      </c>
      <c r="AB71" s="220">
        <f t="shared" si="55"/>
        <v>-8.4297017627200099E-2</v>
      </c>
      <c r="AC71" s="105">
        <f t="shared" si="56"/>
        <v>0.35727455825252807</v>
      </c>
      <c r="AD71" s="79">
        <f t="shared" si="57"/>
        <v>0.40078746386944786</v>
      </c>
      <c r="AE71" s="79">
        <f t="shared" si="58"/>
        <v>0.39812225130981083</v>
      </c>
      <c r="AF71" s="79">
        <f t="shared" si="59"/>
        <v>0.35499998246186326</v>
      </c>
      <c r="AG71" s="79">
        <f t="shared" si="60"/>
        <v>0.3257680537027659</v>
      </c>
      <c r="AH71" s="79">
        <f t="shared" si="61"/>
        <v>0.37815158358777951</v>
      </c>
      <c r="AI71" s="79">
        <f t="shared" si="62"/>
        <v>0</v>
      </c>
      <c r="AJ71" s="79">
        <f t="shared" si="63"/>
        <v>0</v>
      </c>
      <c r="AK71" s="79">
        <f t="shared" si="64"/>
        <v>0</v>
      </c>
      <c r="AL71" s="79">
        <f t="shared" si="65"/>
        <v>0</v>
      </c>
      <c r="AM71" s="79">
        <f t="shared" si="66"/>
        <v>0</v>
      </c>
      <c r="AN71" s="211">
        <f t="shared" si="67"/>
        <v>0</v>
      </c>
      <c r="AO71" s="216">
        <f t="shared" si="68"/>
        <v>2.2151038931841951</v>
      </c>
    </row>
    <row r="72" spans="1:41" x14ac:dyDescent="0.3">
      <c r="A72" s="1" t="s">
        <v>125</v>
      </c>
      <c r="B72" t="s">
        <v>126</v>
      </c>
      <c r="C72" s="75">
        <f t="shared" si="42"/>
        <v>0</v>
      </c>
      <c r="D72" s="76">
        <f t="shared" si="43"/>
        <v>0</v>
      </c>
      <c r="E72" s="76">
        <f t="shared" si="44"/>
        <v>0</v>
      </c>
      <c r="F72" s="76">
        <f t="shared" si="45"/>
        <v>0</v>
      </c>
      <c r="G72" s="76">
        <f t="shared" si="50"/>
        <v>0</v>
      </c>
      <c r="H72" s="103">
        <f t="shared" si="51"/>
        <v>0</v>
      </c>
      <c r="I72" s="182">
        <v>0</v>
      </c>
      <c r="J72" s="182">
        <v>0</v>
      </c>
      <c r="K72" s="182">
        <v>0</v>
      </c>
      <c r="L72" s="182">
        <v>0</v>
      </c>
      <c r="M72" s="182">
        <v>0</v>
      </c>
      <c r="N72" s="182">
        <v>0</v>
      </c>
      <c r="O72" s="182"/>
      <c r="P72" s="182"/>
      <c r="Q72" s="182"/>
      <c r="R72" s="182"/>
      <c r="S72" s="182"/>
      <c r="T72" s="213"/>
      <c r="U72" s="215">
        <f t="shared" si="52"/>
        <v>0</v>
      </c>
      <c r="V72" s="24"/>
      <c r="W72" s="78">
        <f t="shared" si="53"/>
        <v>0</v>
      </c>
      <c r="X72" s="79">
        <f t="shared" si="46"/>
        <v>0</v>
      </c>
      <c r="Y72" s="79">
        <f t="shared" si="47"/>
        <v>0</v>
      </c>
      <c r="Z72" s="79">
        <f t="shared" si="48"/>
        <v>0</v>
      </c>
      <c r="AA72" s="79">
        <f t="shared" si="54"/>
        <v>0</v>
      </c>
      <c r="AB72" s="220">
        <f t="shared" si="55"/>
        <v>0</v>
      </c>
      <c r="AC72" s="105">
        <f t="shared" si="56"/>
        <v>0</v>
      </c>
      <c r="AD72" s="79">
        <f t="shared" si="57"/>
        <v>0</v>
      </c>
      <c r="AE72" s="79">
        <f t="shared" si="58"/>
        <v>0</v>
      </c>
      <c r="AF72" s="79">
        <f t="shared" si="59"/>
        <v>0</v>
      </c>
      <c r="AG72" s="79">
        <f t="shared" si="60"/>
        <v>0</v>
      </c>
      <c r="AH72" s="79">
        <f t="shared" si="61"/>
        <v>0</v>
      </c>
      <c r="AI72" s="79">
        <f t="shared" si="62"/>
        <v>0</v>
      </c>
      <c r="AJ72" s="79">
        <f t="shared" si="63"/>
        <v>0</v>
      </c>
      <c r="AK72" s="79">
        <f t="shared" si="64"/>
        <v>0</v>
      </c>
      <c r="AL72" s="79">
        <f t="shared" si="65"/>
        <v>0</v>
      </c>
      <c r="AM72" s="79">
        <f t="shared" si="66"/>
        <v>0</v>
      </c>
      <c r="AN72" s="211">
        <f t="shared" si="67"/>
        <v>0</v>
      </c>
      <c r="AO72" s="216">
        <f t="shared" si="68"/>
        <v>0</v>
      </c>
    </row>
    <row r="73" spans="1:41" x14ac:dyDescent="0.3">
      <c r="A73" s="1" t="s">
        <v>127</v>
      </c>
      <c r="B73" t="s">
        <v>128</v>
      </c>
      <c r="C73" s="75">
        <f t="shared" si="42"/>
        <v>3448965.9542857134</v>
      </c>
      <c r="D73" s="76">
        <f t="shared" si="43"/>
        <v>1867617.9033333336</v>
      </c>
      <c r="E73" s="76">
        <f t="shared" si="44"/>
        <v>2156175.7099999986</v>
      </c>
      <c r="F73" s="76">
        <f t="shared" si="45"/>
        <v>0</v>
      </c>
      <c r="G73" s="76">
        <f t="shared" si="50"/>
        <v>0</v>
      </c>
      <c r="H73" s="103">
        <f t="shared" si="51"/>
        <v>0.1545058045072526</v>
      </c>
      <c r="I73" s="182">
        <v>1959016.780000001</v>
      </c>
      <c r="J73" s="182">
        <v>1538511.2000000025</v>
      </c>
      <c r="K73" s="182">
        <v>2105325.7299999981</v>
      </c>
      <c r="L73" s="182">
        <v>2401112.2299999967</v>
      </c>
      <c r="M73" s="182">
        <v>1901122.0799999996</v>
      </c>
      <c r="N73" s="182">
        <v>2166292.8199999984</v>
      </c>
      <c r="O73" s="182"/>
      <c r="P73" s="182"/>
      <c r="Q73" s="182"/>
      <c r="R73" s="182"/>
      <c r="S73" s="182"/>
      <c r="T73" s="213"/>
      <c r="U73" s="215">
        <f t="shared" si="52"/>
        <v>12071380.839999996</v>
      </c>
      <c r="V73" s="24"/>
      <c r="W73" s="78">
        <f t="shared" si="53"/>
        <v>7.0717349486523045</v>
      </c>
      <c r="X73" s="79">
        <f t="shared" si="46"/>
        <v>6.4788304613584282</v>
      </c>
      <c r="Y73" s="79">
        <f t="shared" si="47"/>
        <v>7.6805483877862111</v>
      </c>
      <c r="Z73" s="79">
        <f t="shared" si="48"/>
        <v>0</v>
      </c>
      <c r="AA73" s="79">
        <f t="shared" si="54"/>
        <v>0</v>
      </c>
      <c r="AB73" s="220">
        <f t="shared" si="55"/>
        <v>0.18548377420819506</v>
      </c>
      <c r="AC73" s="105">
        <f t="shared" si="56"/>
        <v>6.7794023518337827</v>
      </c>
      <c r="AD73" s="79">
        <f t="shared" si="57"/>
        <v>5.338512306074799</v>
      </c>
      <c r="AE73" s="79">
        <f t="shared" si="58"/>
        <v>7.3193842586315325</v>
      </c>
      <c r="AF73" s="79">
        <f t="shared" si="59"/>
        <v>8.4222068938907544</v>
      </c>
      <c r="AG73" s="79">
        <f t="shared" si="60"/>
        <v>6.7810516553834725</v>
      </c>
      <c r="AH73" s="79">
        <f t="shared" si="61"/>
        <v>7.8277577553343276</v>
      </c>
      <c r="AI73" s="79">
        <f t="shared" si="62"/>
        <v>0</v>
      </c>
      <c r="AJ73" s="79">
        <f t="shared" si="63"/>
        <v>0</v>
      </c>
      <c r="AK73" s="79">
        <f t="shared" si="64"/>
        <v>0</v>
      </c>
      <c r="AL73" s="79">
        <f t="shared" si="65"/>
        <v>0</v>
      </c>
      <c r="AM73" s="79">
        <f t="shared" si="66"/>
        <v>0</v>
      </c>
      <c r="AN73" s="211">
        <f t="shared" si="67"/>
        <v>0</v>
      </c>
      <c r="AO73" s="216">
        <f t="shared" si="68"/>
        <v>42.468315221148664</v>
      </c>
    </row>
    <row r="74" spans="1:41" x14ac:dyDescent="0.3">
      <c r="A74" s="1" t="s">
        <v>129</v>
      </c>
      <c r="B74" t="s">
        <v>130</v>
      </c>
      <c r="C74" s="75">
        <f t="shared" si="42"/>
        <v>0</v>
      </c>
      <c r="D74" s="76">
        <f t="shared" si="43"/>
        <v>0</v>
      </c>
      <c r="E74" s="76">
        <f t="shared" si="44"/>
        <v>0</v>
      </c>
      <c r="F74" s="76">
        <f t="shared" si="45"/>
        <v>0</v>
      </c>
      <c r="G74" s="76">
        <f t="shared" si="50"/>
        <v>0</v>
      </c>
      <c r="H74" s="103">
        <f t="shared" si="51"/>
        <v>0</v>
      </c>
      <c r="I74" s="182">
        <v>0</v>
      </c>
      <c r="J74" s="182">
        <v>0</v>
      </c>
      <c r="K74" s="182">
        <v>0</v>
      </c>
      <c r="L74" s="182">
        <v>0</v>
      </c>
      <c r="M74" s="182">
        <v>0</v>
      </c>
      <c r="N74" s="182">
        <v>0</v>
      </c>
      <c r="O74" s="182"/>
      <c r="P74" s="182"/>
      <c r="Q74" s="182"/>
      <c r="R74" s="182"/>
      <c r="S74" s="182"/>
      <c r="T74" s="213"/>
      <c r="U74" s="215">
        <f t="shared" si="52"/>
        <v>0</v>
      </c>
      <c r="V74" s="24"/>
      <c r="W74" s="78">
        <f t="shared" si="53"/>
        <v>0</v>
      </c>
      <c r="X74" s="79">
        <f t="shared" si="46"/>
        <v>0</v>
      </c>
      <c r="Y74" s="79">
        <f t="shared" si="47"/>
        <v>0</v>
      </c>
      <c r="Z74" s="79">
        <f t="shared" si="48"/>
        <v>0</v>
      </c>
      <c r="AA74" s="79">
        <f t="shared" si="54"/>
        <v>0</v>
      </c>
      <c r="AB74" s="220">
        <f t="shared" si="55"/>
        <v>0</v>
      </c>
      <c r="AC74" s="105">
        <f t="shared" si="56"/>
        <v>0</v>
      </c>
      <c r="AD74" s="79">
        <f t="shared" si="57"/>
        <v>0</v>
      </c>
      <c r="AE74" s="79">
        <f t="shared" si="58"/>
        <v>0</v>
      </c>
      <c r="AF74" s="79">
        <f t="shared" si="59"/>
        <v>0</v>
      </c>
      <c r="AG74" s="79">
        <f t="shared" si="60"/>
        <v>0</v>
      </c>
      <c r="AH74" s="79">
        <f t="shared" si="61"/>
        <v>0</v>
      </c>
      <c r="AI74" s="79">
        <f t="shared" si="62"/>
        <v>0</v>
      </c>
      <c r="AJ74" s="79">
        <f t="shared" si="63"/>
        <v>0</v>
      </c>
      <c r="AK74" s="79">
        <f t="shared" si="64"/>
        <v>0</v>
      </c>
      <c r="AL74" s="79">
        <f t="shared" si="65"/>
        <v>0</v>
      </c>
      <c r="AM74" s="79">
        <f t="shared" si="66"/>
        <v>0</v>
      </c>
      <c r="AN74" s="211">
        <f t="shared" si="67"/>
        <v>0</v>
      </c>
      <c r="AO74" s="216">
        <f t="shared" si="68"/>
        <v>0</v>
      </c>
    </row>
    <row r="75" spans="1:41" x14ac:dyDescent="0.3">
      <c r="A75" s="1" t="s">
        <v>131</v>
      </c>
      <c r="B75" t="s">
        <v>132</v>
      </c>
      <c r="C75" s="75">
        <f t="shared" si="42"/>
        <v>10166.757142857143</v>
      </c>
      <c r="D75" s="76">
        <f t="shared" si="43"/>
        <v>5540.0266666666676</v>
      </c>
      <c r="E75" s="76">
        <f t="shared" si="44"/>
        <v>6321.19</v>
      </c>
      <c r="F75" s="76">
        <f t="shared" si="45"/>
        <v>0</v>
      </c>
      <c r="G75" s="76">
        <f t="shared" si="50"/>
        <v>0</v>
      </c>
      <c r="H75" s="103">
        <f t="shared" si="51"/>
        <v>0.1410035330756528</v>
      </c>
      <c r="I75" s="182">
        <v>6257.9800000000005</v>
      </c>
      <c r="J75" s="182">
        <v>5526.380000000001</v>
      </c>
      <c r="K75" s="182">
        <v>4835.7199999999993</v>
      </c>
      <c r="L75" s="182">
        <v>6910.7699999999995</v>
      </c>
      <c r="M75" s="182">
        <v>6576.4000000000005</v>
      </c>
      <c r="N75" s="182">
        <v>5476.4</v>
      </c>
      <c r="O75" s="182"/>
      <c r="P75" s="182"/>
      <c r="Q75" s="182"/>
      <c r="R75" s="182"/>
      <c r="S75" s="182"/>
      <c r="T75" s="213"/>
      <c r="U75" s="215">
        <f t="shared" si="52"/>
        <v>35583.65</v>
      </c>
      <c r="V75" s="24"/>
      <c r="W75" s="78">
        <f t="shared" si="53"/>
        <v>2.0845845611280677E-2</v>
      </c>
      <c r="X75" s="79">
        <f t="shared" si="46"/>
        <v>1.9218542219303095E-2</v>
      </c>
      <c r="Y75" s="79">
        <f t="shared" si="47"/>
        <v>2.2516813188378951E-2</v>
      </c>
      <c r="Z75" s="79">
        <f t="shared" si="48"/>
        <v>0</v>
      </c>
      <c r="AA75" s="79">
        <f t="shared" si="54"/>
        <v>0</v>
      </c>
      <c r="AB75" s="220">
        <f t="shared" si="55"/>
        <v>0.17161920667234973</v>
      </c>
      <c r="AC75" s="105">
        <f t="shared" si="56"/>
        <v>2.165645785317304E-2</v>
      </c>
      <c r="AD75" s="79">
        <f t="shared" si="57"/>
        <v>1.917610196015837E-2</v>
      </c>
      <c r="AE75" s="79">
        <f t="shared" si="58"/>
        <v>1.6811884423770237E-2</v>
      </c>
      <c r="AF75" s="79">
        <f t="shared" si="59"/>
        <v>2.4240405762330185E-2</v>
      </c>
      <c r="AG75" s="79">
        <f t="shared" si="60"/>
        <v>2.3457151213805209E-2</v>
      </c>
      <c r="AH75" s="79">
        <f t="shared" si="61"/>
        <v>1.9788614067101484E-2</v>
      </c>
      <c r="AI75" s="79">
        <f t="shared" si="62"/>
        <v>0</v>
      </c>
      <c r="AJ75" s="79">
        <f t="shared" si="63"/>
        <v>0</v>
      </c>
      <c r="AK75" s="79">
        <f t="shared" si="64"/>
        <v>0</v>
      </c>
      <c r="AL75" s="79">
        <f t="shared" si="65"/>
        <v>0</v>
      </c>
      <c r="AM75" s="79">
        <f t="shared" si="66"/>
        <v>0</v>
      </c>
      <c r="AN75" s="211">
        <f t="shared" si="67"/>
        <v>0</v>
      </c>
      <c r="AO75" s="216">
        <f t="shared" si="68"/>
        <v>0.1251306152803385</v>
      </c>
    </row>
    <row r="76" spans="1:41" x14ac:dyDescent="0.3">
      <c r="A76" s="1" t="s">
        <v>133</v>
      </c>
      <c r="B76" t="s">
        <v>134</v>
      </c>
      <c r="C76" s="75">
        <f t="shared" si="42"/>
        <v>288508.01714285713</v>
      </c>
      <c r="D76" s="76">
        <f t="shared" si="43"/>
        <v>173876.9666666667</v>
      </c>
      <c r="E76" s="76">
        <f t="shared" si="44"/>
        <v>162715.72</v>
      </c>
      <c r="F76" s="76">
        <f t="shared" si="45"/>
        <v>0</v>
      </c>
      <c r="G76" s="76">
        <f t="shared" si="50"/>
        <v>0</v>
      </c>
      <c r="H76" s="103">
        <f t="shared" si="51"/>
        <v>-6.4190484114342347E-2</v>
      </c>
      <c r="I76" s="182">
        <v>188922.90000000008</v>
      </c>
      <c r="J76" s="182">
        <v>184403.69999999998</v>
      </c>
      <c r="K76" s="182">
        <v>148304.29999999999</v>
      </c>
      <c r="L76" s="182">
        <v>212931.31</v>
      </c>
      <c r="M76" s="182">
        <v>143713.90999999997</v>
      </c>
      <c r="N76" s="182">
        <v>131501.94</v>
      </c>
      <c r="O76" s="182"/>
      <c r="P76" s="182"/>
      <c r="Q76" s="182"/>
      <c r="R76" s="182"/>
      <c r="S76" s="182"/>
      <c r="T76" s="213"/>
      <c r="U76" s="215">
        <f t="shared" si="52"/>
        <v>1009778.06</v>
      </c>
      <c r="V76" s="24"/>
      <c r="W76" s="78">
        <f t="shared" si="53"/>
        <v>0.59155476013333419</v>
      </c>
      <c r="X76" s="79">
        <f t="shared" si="46"/>
        <v>0.60318515160835995</v>
      </c>
      <c r="Y76" s="79">
        <f t="shared" si="47"/>
        <v>0.57961229927475311</v>
      </c>
      <c r="Z76" s="79">
        <f t="shared" si="48"/>
        <v>0</v>
      </c>
      <c r="AA76" s="79">
        <f t="shared" si="54"/>
        <v>0</v>
      </c>
      <c r="AB76" s="220">
        <f t="shared" si="55"/>
        <v>-3.9080624366748966E-2</v>
      </c>
      <c r="AC76" s="105">
        <f t="shared" ref="AC76:AC85" si="69">IFERROR(I76/I$14,0)</f>
        <v>0.65378937314424568</v>
      </c>
      <c r="AD76" s="79">
        <f t="shared" ref="AD76:AD85" si="70">IFERROR(J76/J$14,0)</f>
        <v>0.63986626924504919</v>
      </c>
      <c r="AE76" s="79">
        <f t="shared" ref="AE76:AE85" si="71">IFERROR(K76/K$14,0)</f>
        <v>0.51559535108487431</v>
      </c>
      <c r="AF76" s="79">
        <f t="shared" ref="AF76:AF85" si="72">IFERROR(L76/L$14,0)</f>
        <v>0.74688368356992274</v>
      </c>
      <c r="AG76" s="79">
        <f t="shared" ref="AG76:AG85" si="73">IFERROR(M76/M$14,0)</f>
        <v>0.51260855762988744</v>
      </c>
      <c r="AH76" s="79">
        <f t="shared" ref="AH76:AH85" si="74">IFERROR(N76/N$14,0)</f>
        <v>0.47517367974127805</v>
      </c>
      <c r="AI76" s="79">
        <f t="shared" ref="AI76:AI85" si="75">IFERROR(O76/O$14,0)</f>
        <v>0</v>
      </c>
      <c r="AJ76" s="79">
        <f t="shared" ref="AJ76:AJ85" si="76">IFERROR(P76/P$14,0)</f>
        <v>0</v>
      </c>
      <c r="AK76" s="79">
        <f t="shared" ref="AK76:AK85" si="77">IFERROR(Q76/Q$14,0)</f>
        <v>0</v>
      </c>
      <c r="AL76" s="79">
        <f t="shared" ref="AL76:AL85" si="78">IFERROR(R76/R$14,0)</f>
        <v>0</v>
      </c>
      <c r="AM76" s="79">
        <f t="shared" ref="AM76:AM85" si="79">IFERROR(S76/S$14,0)</f>
        <v>0</v>
      </c>
      <c r="AN76" s="211">
        <f t="shared" si="67"/>
        <v>0</v>
      </c>
      <c r="AO76" s="216">
        <f t="shared" si="68"/>
        <v>3.5439169144152576</v>
      </c>
    </row>
    <row r="77" spans="1:41" x14ac:dyDescent="0.3">
      <c r="A77" s="1" t="s">
        <v>135</v>
      </c>
      <c r="B77" t="s">
        <v>136</v>
      </c>
      <c r="C77" s="75">
        <f t="shared" si="42"/>
        <v>0</v>
      </c>
      <c r="D77" s="76">
        <f t="shared" si="43"/>
        <v>0</v>
      </c>
      <c r="E77" s="76">
        <f t="shared" si="44"/>
        <v>0</v>
      </c>
      <c r="F77" s="76">
        <f t="shared" si="45"/>
        <v>0</v>
      </c>
      <c r="G77" s="76">
        <f t="shared" si="50"/>
        <v>0</v>
      </c>
      <c r="H77" s="103">
        <f t="shared" si="51"/>
        <v>0</v>
      </c>
      <c r="I77" s="182">
        <v>0</v>
      </c>
      <c r="J77" s="182">
        <v>0</v>
      </c>
      <c r="K77" s="182">
        <v>0</v>
      </c>
      <c r="L77" s="182">
        <v>0</v>
      </c>
      <c r="M77" s="182">
        <v>0</v>
      </c>
      <c r="N77" s="182">
        <v>0</v>
      </c>
      <c r="O77" s="182"/>
      <c r="P77" s="182"/>
      <c r="Q77" s="182"/>
      <c r="R77" s="182"/>
      <c r="S77" s="182"/>
      <c r="T77" s="213"/>
      <c r="U77" s="215">
        <f t="shared" si="52"/>
        <v>0</v>
      </c>
      <c r="V77" s="24"/>
      <c r="W77" s="78">
        <f t="shared" si="53"/>
        <v>0</v>
      </c>
      <c r="X77" s="79">
        <f t="shared" si="46"/>
        <v>0</v>
      </c>
      <c r="Y77" s="79">
        <f t="shared" si="47"/>
        <v>0</v>
      </c>
      <c r="Z77" s="79">
        <f t="shared" si="48"/>
        <v>0</v>
      </c>
      <c r="AA77" s="79">
        <f t="shared" si="54"/>
        <v>0</v>
      </c>
      <c r="AB77" s="220">
        <f t="shared" si="55"/>
        <v>0</v>
      </c>
      <c r="AC77" s="105">
        <f t="shared" si="69"/>
        <v>0</v>
      </c>
      <c r="AD77" s="79">
        <f t="shared" si="70"/>
        <v>0</v>
      </c>
      <c r="AE77" s="79">
        <f t="shared" si="71"/>
        <v>0</v>
      </c>
      <c r="AF77" s="79">
        <f t="shared" si="72"/>
        <v>0</v>
      </c>
      <c r="AG77" s="79">
        <f t="shared" si="73"/>
        <v>0</v>
      </c>
      <c r="AH77" s="79">
        <f t="shared" si="74"/>
        <v>0</v>
      </c>
      <c r="AI77" s="79">
        <f t="shared" si="75"/>
        <v>0</v>
      </c>
      <c r="AJ77" s="79">
        <f t="shared" si="76"/>
        <v>0</v>
      </c>
      <c r="AK77" s="79">
        <f t="shared" si="77"/>
        <v>0</v>
      </c>
      <c r="AL77" s="79">
        <f t="shared" si="78"/>
        <v>0</v>
      </c>
      <c r="AM77" s="79">
        <f t="shared" si="79"/>
        <v>0</v>
      </c>
      <c r="AN77" s="211">
        <f t="shared" si="67"/>
        <v>0</v>
      </c>
      <c r="AO77" s="216">
        <f t="shared" si="68"/>
        <v>0</v>
      </c>
    </row>
    <row r="78" spans="1:41" x14ac:dyDescent="0.3">
      <c r="A78" s="1" t="s">
        <v>137</v>
      </c>
      <c r="B78" t="s">
        <v>138</v>
      </c>
      <c r="C78" s="75">
        <f t="shared" si="42"/>
        <v>0</v>
      </c>
      <c r="D78" s="76">
        <f t="shared" si="43"/>
        <v>0</v>
      </c>
      <c r="E78" s="76">
        <f t="shared" si="44"/>
        <v>0</v>
      </c>
      <c r="F78" s="76">
        <f t="shared" si="45"/>
        <v>0</v>
      </c>
      <c r="G78" s="76">
        <f t="shared" si="50"/>
        <v>0</v>
      </c>
      <c r="H78" s="103">
        <f t="shared" si="51"/>
        <v>0</v>
      </c>
      <c r="I78" s="182">
        <v>0</v>
      </c>
      <c r="J78" s="182">
        <v>0</v>
      </c>
      <c r="K78" s="182">
        <v>0</v>
      </c>
      <c r="L78" s="182">
        <v>0</v>
      </c>
      <c r="M78" s="182">
        <v>0</v>
      </c>
      <c r="N78" s="182">
        <v>0</v>
      </c>
      <c r="O78" s="182"/>
      <c r="P78" s="182"/>
      <c r="Q78" s="182"/>
      <c r="R78" s="182"/>
      <c r="S78" s="182"/>
      <c r="T78" s="213"/>
      <c r="U78" s="215">
        <f t="shared" si="52"/>
        <v>0</v>
      </c>
      <c r="V78" s="24"/>
      <c r="W78" s="78">
        <f t="shared" si="53"/>
        <v>0</v>
      </c>
      <c r="X78" s="79">
        <f t="shared" si="46"/>
        <v>0</v>
      </c>
      <c r="Y78" s="79">
        <f t="shared" si="47"/>
        <v>0</v>
      </c>
      <c r="Z78" s="79">
        <f t="shared" si="48"/>
        <v>0</v>
      </c>
      <c r="AA78" s="79">
        <f t="shared" si="54"/>
        <v>0</v>
      </c>
      <c r="AB78" s="220">
        <f t="shared" si="55"/>
        <v>0</v>
      </c>
      <c r="AC78" s="105">
        <f t="shared" si="69"/>
        <v>0</v>
      </c>
      <c r="AD78" s="79">
        <f t="shared" si="70"/>
        <v>0</v>
      </c>
      <c r="AE78" s="79">
        <f t="shared" si="71"/>
        <v>0</v>
      </c>
      <c r="AF78" s="79">
        <f t="shared" si="72"/>
        <v>0</v>
      </c>
      <c r="AG78" s="79">
        <f t="shared" si="73"/>
        <v>0</v>
      </c>
      <c r="AH78" s="79">
        <f t="shared" si="74"/>
        <v>0</v>
      </c>
      <c r="AI78" s="79">
        <f t="shared" si="75"/>
        <v>0</v>
      </c>
      <c r="AJ78" s="79">
        <f t="shared" si="76"/>
        <v>0</v>
      </c>
      <c r="AK78" s="79">
        <f t="shared" si="77"/>
        <v>0</v>
      </c>
      <c r="AL78" s="79">
        <f t="shared" si="78"/>
        <v>0</v>
      </c>
      <c r="AM78" s="79">
        <f t="shared" si="79"/>
        <v>0</v>
      </c>
      <c r="AN78" s="211">
        <f t="shared" si="67"/>
        <v>0</v>
      </c>
      <c r="AO78" s="216">
        <f t="shared" si="68"/>
        <v>0</v>
      </c>
    </row>
    <row r="79" spans="1:41" x14ac:dyDescent="0.3">
      <c r="A79" s="1" t="s">
        <v>139</v>
      </c>
      <c r="B79" t="s">
        <v>140</v>
      </c>
      <c r="C79" s="75">
        <f t="shared" si="42"/>
        <v>42212.348571428571</v>
      </c>
      <c r="D79" s="76">
        <f t="shared" si="43"/>
        <v>27442.003333333338</v>
      </c>
      <c r="E79" s="76">
        <f t="shared" si="44"/>
        <v>21805.736666666668</v>
      </c>
      <c r="F79" s="76">
        <f t="shared" si="45"/>
        <v>0</v>
      </c>
      <c r="G79" s="76">
        <f t="shared" si="50"/>
        <v>0</v>
      </c>
      <c r="H79" s="103">
        <f t="shared" si="51"/>
        <v>-0.20538830923544099</v>
      </c>
      <c r="I79" s="182">
        <v>19218.939999999995</v>
      </c>
      <c r="J79" s="182">
        <v>27516.45</v>
      </c>
      <c r="K79" s="182">
        <v>35590.620000000003</v>
      </c>
      <c r="L79" s="182">
        <v>22737.649999999998</v>
      </c>
      <c r="M79" s="182">
        <v>16114.849999999999</v>
      </c>
      <c r="N79" s="182">
        <v>26564.710000000003</v>
      </c>
      <c r="O79" s="182"/>
      <c r="P79" s="182"/>
      <c r="Q79" s="182"/>
      <c r="R79" s="182"/>
      <c r="S79" s="182"/>
      <c r="T79" s="213"/>
      <c r="U79" s="215">
        <f t="shared" si="52"/>
        <v>147743.22</v>
      </c>
      <c r="V79" s="24"/>
      <c r="W79" s="78">
        <f t="shared" si="53"/>
        <v>8.6551895441683901E-2</v>
      </c>
      <c r="X79" s="79">
        <f t="shared" si="46"/>
        <v>9.519724928711347E-2</v>
      </c>
      <c r="Y79" s="79">
        <f t="shared" si="47"/>
        <v>7.7674567440358305E-2</v>
      </c>
      <c r="Z79" s="79">
        <f t="shared" si="48"/>
        <v>0</v>
      </c>
      <c r="AA79" s="79">
        <f t="shared" si="54"/>
        <v>0</v>
      </c>
      <c r="AB79" s="220">
        <f t="shared" si="55"/>
        <v>-0.18406710254733327</v>
      </c>
      <c r="AC79" s="105">
        <f t="shared" si="69"/>
        <v>6.650934712042246E-2</v>
      </c>
      <c r="AD79" s="79">
        <f t="shared" si="70"/>
        <v>9.547990742250799E-2</v>
      </c>
      <c r="AE79" s="79">
        <f t="shared" si="71"/>
        <v>0.12373449869105853</v>
      </c>
      <c r="AF79" s="79">
        <f t="shared" si="72"/>
        <v>7.9755202688245583E-2</v>
      </c>
      <c r="AG79" s="79">
        <f t="shared" si="73"/>
        <v>5.7479544011585185E-2</v>
      </c>
      <c r="AH79" s="79">
        <f t="shared" si="74"/>
        <v>9.5989846248351385E-2</v>
      </c>
      <c r="AI79" s="79">
        <f t="shared" si="75"/>
        <v>0</v>
      </c>
      <c r="AJ79" s="79">
        <f t="shared" si="76"/>
        <v>0</v>
      </c>
      <c r="AK79" s="79">
        <f t="shared" si="77"/>
        <v>0</v>
      </c>
      <c r="AL79" s="79">
        <f t="shared" si="78"/>
        <v>0</v>
      </c>
      <c r="AM79" s="79">
        <f t="shared" si="79"/>
        <v>0</v>
      </c>
      <c r="AN79" s="211">
        <f t="shared" si="67"/>
        <v>0</v>
      </c>
      <c r="AO79" s="216">
        <f t="shared" si="68"/>
        <v>0.51894834618217112</v>
      </c>
    </row>
    <row r="80" spans="1:41" x14ac:dyDescent="0.3">
      <c r="A80" s="1" t="s">
        <v>141</v>
      </c>
      <c r="B80" t="s">
        <v>142</v>
      </c>
      <c r="C80" s="75">
        <f t="shared" si="42"/>
        <v>0</v>
      </c>
      <c r="D80" s="76">
        <f t="shared" si="43"/>
        <v>0</v>
      </c>
      <c r="E80" s="76">
        <f t="shared" si="44"/>
        <v>0</v>
      </c>
      <c r="F80" s="76">
        <f t="shared" si="45"/>
        <v>0</v>
      </c>
      <c r="G80" s="76">
        <f t="shared" si="50"/>
        <v>0</v>
      </c>
      <c r="H80" s="103">
        <f t="shared" si="51"/>
        <v>0</v>
      </c>
      <c r="I80" s="182">
        <v>0</v>
      </c>
      <c r="J80" s="182">
        <v>0</v>
      </c>
      <c r="K80" s="182">
        <v>0</v>
      </c>
      <c r="L80" s="182">
        <v>0</v>
      </c>
      <c r="M80" s="182">
        <v>0</v>
      </c>
      <c r="N80" s="182">
        <v>0</v>
      </c>
      <c r="O80" s="182"/>
      <c r="P80" s="182"/>
      <c r="Q80" s="182"/>
      <c r="R80" s="182"/>
      <c r="S80" s="182"/>
      <c r="T80" s="213"/>
      <c r="U80" s="215">
        <f t="shared" si="52"/>
        <v>0</v>
      </c>
      <c r="V80" s="24"/>
      <c r="W80" s="78">
        <f t="shared" si="53"/>
        <v>0</v>
      </c>
      <c r="X80" s="79">
        <f t="shared" si="46"/>
        <v>0</v>
      </c>
      <c r="Y80" s="79">
        <f t="shared" si="47"/>
        <v>0</v>
      </c>
      <c r="Z80" s="79">
        <f t="shared" si="48"/>
        <v>0</v>
      </c>
      <c r="AA80" s="79">
        <f t="shared" si="54"/>
        <v>0</v>
      </c>
      <c r="AB80" s="220">
        <f t="shared" si="55"/>
        <v>0</v>
      </c>
      <c r="AC80" s="105">
        <f t="shared" si="69"/>
        <v>0</v>
      </c>
      <c r="AD80" s="79">
        <f t="shared" si="70"/>
        <v>0</v>
      </c>
      <c r="AE80" s="79">
        <f t="shared" si="71"/>
        <v>0</v>
      </c>
      <c r="AF80" s="79">
        <f t="shared" si="72"/>
        <v>0</v>
      </c>
      <c r="AG80" s="79">
        <f t="shared" si="73"/>
        <v>0</v>
      </c>
      <c r="AH80" s="79">
        <f t="shared" si="74"/>
        <v>0</v>
      </c>
      <c r="AI80" s="79">
        <f t="shared" si="75"/>
        <v>0</v>
      </c>
      <c r="AJ80" s="79">
        <f t="shared" si="76"/>
        <v>0</v>
      </c>
      <c r="AK80" s="79">
        <f t="shared" si="77"/>
        <v>0</v>
      </c>
      <c r="AL80" s="79">
        <f t="shared" si="78"/>
        <v>0</v>
      </c>
      <c r="AM80" s="79">
        <f t="shared" si="79"/>
        <v>0</v>
      </c>
      <c r="AN80" s="211">
        <f t="shared" si="67"/>
        <v>0</v>
      </c>
      <c r="AO80" s="216">
        <f t="shared" si="68"/>
        <v>0</v>
      </c>
    </row>
    <row r="81" spans="1:41" x14ac:dyDescent="0.3">
      <c r="A81" s="1" t="s">
        <v>143</v>
      </c>
      <c r="B81" t="s">
        <v>144</v>
      </c>
      <c r="C81" s="75">
        <f t="shared" si="42"/>
        <v>0</v>
      </c>
      <c r="D81" s="76">
        <f t="shared" si="43"/>
        <v>0</v>
      </c>
      <c r="E81" s="76">
        <f t="shared" si="44"/>
        <v>0</v>
      </c>
      <c r="F81" s="76">
        <f t="shared" si="45"/>
        <v>0</v>
      </c>
      <c r="G81" s="76">
        <f t="shared" si="50"/>
        <v>0</v>
      </c>
      <c r="H81" s="103">
        <f t="shared" si="51"/>
        <v>0</v>
      </c>
      <c r="I81" s="182">
        <v>0</v>
      </c>
      <c r="J81" s="182">
        <v>0</v>
      </c>
      <c r="K81" s="182">
        <v>0</v>
      </c>
      <c r="L81" s="182">
        <v>0</v>
      </c>
      <c r="M81" s="182">
        <v>0</v>
      </c>
      <c r="N81" s="182">
        <v>0</v>
      </c>
      <c r="O81" s="182"/>
      <c r="P81" s="182"/>
      <c r="Q81" s="182"/>
      <c r="R81" s="182"/>
      <c r="S81" s="182"/>
      <c r="T81" s="213"/>
      <c r="U81" s="215">
        <f t="shared" si="52"/>
        <v>0</v>
      </c>
      <c r="V81" s="24"/>
      <c r="W81" s="78">
        <f t="shared" si="53"/>
        <v>0</v>
      </c>
      <c r="X81" s="79">
        <f t="shared" si="46"/>
        <v>0</v>
      </c>
      <c r="Y81" s="79">
        <f t="shared" si="47"/>
        <v>0</v>
      </c>
      <c r="Z81" s="79">
        <f t="shared" si="48"/>
        <v>0</v>
      </c>
      <c r="AA81" s="79">
        <f t="shared" si="54"/>
        <v>0</v>
      </c>
      <c r="AB81" s="220">
        <f t="shared" si="55"/>
        <v>0</v>
      </c>
      <c r="AC81" s="105">
        <f t="shared" si="69"/>
        <v>0</v>
      </c>
      <c r="AD81" s="79">
        <f t="shared" si="70"/>
        <v>0</v>
      </c>
      <c r="AE81" s="79">
        <f t="shared" si="71"/>
        <v>0</v>
      </c>
      <c r="AF81" s="79">
        <f t="shared" si="72"/>
        <v>0</v>
      </c>
      <c r="AG81" s="79">
        <f t="shared" si="73"/>
        <v>0</v>
      </c>
      <c r="AH81" s="79">
        <f t="shared" si="74"/>
        <v>0</v>
      </c>
      <c r="AI81" s="79">
        <f t="shared" si="75"/>
        <v>0</v>
      </c>
      <c r="AJ81" s="79">
        <f t="shared" si="76"/>
        <v>0</v>
      </c>
      <c r="AK81" s="79">
        <f t="shared" si="77"/>
        <v>0</v>
      </c>
      <c r="AL81" s="79">
        <f t="shared" si="78"/>
        <v>0</v>
      </c>
      <c r="AM81" s="79">
        <f t="shared" si="79"/>
        <v>0</v>
      </c>
      <c r="AN81" s="211">
        <f t="shared" si="67"/>
        <v>0</v>
      </c>
      <c r="AO81" s="216">
        <f t="shared" si="68"/>
        <v>0</v>
      </c>
    </row>
    <row r="82" spans="1:41" x14ac:dyDescent="0.3">
      <c r="A82" s="1" t="s">
        <v>145</v>
      </c>
      <c r="B82" t="s">
        <v>146</v>
      </c>
      <c r="C82" s="75">
        <f t="shared" si="42"/>
        <v>5475.6971428571424</v>
      </c>
      <c r="D82" s="76">
        <f t="shared" si="43"/>
        <v>2811.8666666666663</v>
      </c>
      <c r="E82" s="76">
        <f t="shared" si="44"/>
        <v>3576.4466666666667</v>
      </c>
      <c r="F82" s="76">
        <f t="shared" si="45"/>
        <v>0</v>
      </c>
      <c r="G82" s="76">
        <f t="shared" si="50"/>
        <v>0</v>
      </c>
      <c r="H82" s="103">
        <f t="shared" si="51"/>
        <v>0.27191189719759135</v>
      </c>
      <c r="I82" s="182">
        <v>3032.4599999999996</v>
      </c>
      <c r="J82" s="182">
        <v>3806.84</v>
      </c>
      <c r="K82" s="182">
        <v>1596.3000000000002</v>
      </c>
      <c r="L82" s="182">
        <v>3920.48</v>
      </c>
      <c r="M82" s="182">
        <v>3166.3600000000006</v>
      </c>
      <c r="N82" s="182">
        <v>3642.5</v>
      </c>
      <c r="O82" s="182"/>
      <c r="P82" s="182"/>
      <c r="Q82" s="182"/>
      <c r="R82" s="182"/>
      <c r="S82" s="182"/>
      <c r="T82" s="213"/>
      <c r="U82" s="215">
        <f t="shared" si="52"/>
        <v>19164.939999999999</v>
      </c>
      <c r="V82" s="24"/>
      <c r="W82" s="78">
        <f t="shared" si="53"/>
        <v>1.1227329978500166E-2</v>
      </c>
      <c r="X82" s="79">
        <f t="shared" si="46"/>
        <v>9.7544617562101473E-3</v>
      </c>
      <c r="Y82" s="79">
        <f t="shared" si="47"/>
        <v>1.2739718545326741E-2</v>
      </c>
      <c r="Z82" s="79">
        <f t="shared" si="48"/>
        <v>0</v>
      </c>
      <c r="AA82" s="79">
        <f t="shared" si="54"/>
        <v>0</v>
      </c>
      <c r="AB82" s="220">
        <f t="shared" si="55"/>
        <v>0.30604013463029256</v>
      </c>
      <c r="AC82" s="105">
        <f t="shared" si="69"/>
        <v>1.0494175785386514E-2</v>
      </c>
      <c r="AD82" s="79">
        <f t="shared" si="70"/>
        <v>1.3209434021187337E-2</v>
      </c>
      <c r="AE82" s="79">
        <f t="shared" si="71"/>
        <v>5.5497032718322056E-3</v>
      </c>
      <c r="AF82" s="79">
        <f t="shared" si="72"/>
        <v>1.3751582816835209E-2</v>
      </c>
      <c r="AG82" s="79">
        <f t="shared" si="73"/>
        <v>1.129398840054502E-2</v>
      </c>
      <c r="AH82" s="79">
        <f t="shared" si="74"/>
        <v>1.3161936078339265E-2</v>
      </c>
      <c r="AI82" s="79">
        <f t="shared" si="75"/>
        <v>0</v>
      </c>
      <c r="AJ82" s="79">
        <f t="shared" si="76"/>
        <v>0</v>
      </c>
      <c r="AK82" s="79">
        <f t="shared" si="77"/>
        <v>0</v>
      </c>
      <c r="AL82" s="79">
        <f t="shared" si="78"/>
        <v>0</v>
      </c>
      <c r="AM82" s="79">
        <f t="shared" si="79"/>
        <v>0</v>
      </c>
      <c r="AN82" s="211">
        <f t="shared" si="67"/>
        <v>0</v>
      </c>
      <c r="AO82" s="216">
        <f t="shared" si="68"/>
        <v>6.7460820374125541E-2</v>
      </c>
    </row>
    <row r="83" spans="1:41" x14ac:dyDescent="0.3">
      <c r="A83" s="1" t="s">
        <v>147</v>
      </c>
      <c r="B83" t="s">
        <v>148</v>
      </c>
      <c r="C83" s="75">
        <f t="shared" si="42"/>
        <v>0</v>
      </c>
      <c r="D83" s="76">
        <f t="shared" si="43"/>
        <v>0</v>
      </c>
      <c r="E83" s="76">
        <f t="shared" si="44"/>
        <v>0</v>
      </c>
      <c r="F83" s="76">
        <f t="shared" si="45"/>
        <v>0</v>
      </c>
      <c r="G83" s="76">
        <f t="shared" si="50"/>
        <v>0</v>
      </c>
      <c r="H83" s="103">
        <f t="shared" si="51"/>
        <v>0</v>
      </c>
      <c r="I83" s="182">
        <v>0</v>
      </c>
      <c r="J83" s="182">
        <v>0</v>
      </c>
      <c r="K83" s="182">
        <v>0</v>
      </c>
      <c r="L83" s="182">
        <v>0</v>
      </c>
      <c r="M83" s="182">
        <v>0</v>
      </c>
      <c r="N83" s="182">
        <v>0</v>
      </c>
      <c r="O83" s="182"/>
      <c r="P83" s="182"/>
      <c r="Q83" s="182"/>
      <c r="R83" s="182"/>
      <c r="S83" s="182"/>
      <c r="T83" s="213"/>
      <c r="U83" s="215">
        <f t="shared" si="52"/>
        <v>0</v>
      </c>
      <c r="V83" s="24"/>
      <c r="W83" s="78">
        <f t="shared" si="53"/>
        <v>0</v>
      </c>
      <c r="X83" s="79">
        <f t="shared" si="46"/>
        <v>0</v>
      </c>
      <c r="Y83" s="79">
        <f t="shared" si="47"/>
        <v>0</v>
      </c>
      <c r="Z83" s="79">
        <f t="shared" si="48"/>
        <v>0</v>
      </c>
      <c r="AA83" s="79">
        <f t="shared" si="54"/>
        <v>0</v>
      </c>
      <c r="AB83" s="220">
        <f t="shared" si="55"/>
        <v>0</v>
      </c>
      <c r="AC83" s="105">
        <f t="shared" si="69"/>
        <v>0</v>
      </c>
      <c r="AD83" s="79">
        <f t="shared" si="70"/>
        <v>0</v>
      </c>
      <c r="AE83" s="79">
        <f t="shared" si="71"/>
        <v>0</v>
      </c>
      <c r="AF83" s="79">
        <f t="shared" si="72"/>
        <v>0</v>
      </c>
      <c r="AG83" s="79">
        <f t="shared" si="73"/>
        <v>0</v>
      </c>
      <c r="AH83" s="79">
        <f t="shared" si="74"/>
        <v>0</v>
      </c>
      <c r="AI83" s="79">
        <f t="shared" si="75"/>
        <v>0</v>
      </c>
      <c r="AJ83" s="79">
        <f t="shared" si="76"/>
        <v>0</v>
      </c>
      <c r="AK83" s="79">
        <f t="shared" si="77"/>
        <v>0</v>
      </c>
      <c r="AL83" s="79">
        <f t="shared" si="78"/>
        <v>0</v>
      </c>
      <c r="AM83" s="79">
        <f t="shared" si="79"/>
        <v>0</v>
      </c>
      <c r="AN83" s="211">
        <f t="shared" si="67"/>
        <v>0</v>
      </c>
      <c r="AO83" s="216">
        <f t="shared" si="68"/>
        <v>0</v>
      </c>
    </row>
    <row r="84" spans="1:41" x14ac:dyDescent="0.3">
      <c r="A84" s="1" t="s">
        <v>149</v>
      </c>
      <c r="B84" t="s">
        <v>150</v>
      </c>
      <c r="C84" s="75">
        <f t="shared" si="42"/>
        <v>0</v>
      </c>
      <c r="D84" s="76">
        <f t="shared" si="43"/>
        <v>0</v>
      </c>
      <c r="E84" s="76">
        <f t="shared" si="44"/>
        <v>0</v>
      </c>
      <c r="F84" s="76">
        <f t="shared" si="45"/>
        <v>0</v>
      </c>
      <c r="G84" s="76">
        <f t="shared" si="50"/>
        <v>0</v>
      </c>
      <c r="H84" s="103">
        <f t="shared" si="51"/>
        <v>0</v>
      </c>
      <c r="I84" s="182">
        <v>0</v>
      </c>
      <c r="J84" s="182">
        <v>0</v>
      </c>
      <c r="K84" s="182">
        <v>0</v>
      </c>
      <c r="L84" s="182">
        <v>0</v>
      </c>
      <c r="M84" s="182">
        <v>0</v>
      </c>
      <c r="N84" s="182">
        <v>0</v>
      </c>
      <c r="O84" s="182"/>
      <c r="P84" s="182"/>
      <c r="Q84" s="182"/>
      <c r="R84" s="182"/>
      <c r="S84" s="182"/>
      <c r="T84" s="213"/>
      <c r="U84" s="215">
        <f t="shared" si="52"/>
        <v>0</v>
      </c>
      <c r="V84" s="24"/>
      <c r="W84" s="78">
        <f t="shared" si="53"/>
        <v>0</v>
      </c>
      <c r="X84" s="79">
        <f t="shared" si="46"/>
        <v>0</v>
      </c>
      <c r="Y84" s="79">
        <f t="shared" si="47"/>
        <v>0</v>
      </c>
      <c r="Z84" s="79">
        <f t="shared" si="48"/>
        <v>0</v>
      </c>
      <c r="AA84" s="79">
        <f t="shared" si="54"/>
        <v>0</v>
      </c>
      <c r="AB84" s="220">
        <f t="shared" si="55"/>
        <v>0</v>
      </c>
      <c r="AC84" s="105">
        <f t="shared" si="69"/>
        <v>0</v>
      </c>
      <c r="AD84" s="79">
        <f t="shared" si="70"/>
        <v>0</v>
      </c>
      <c r="AE84" s="79">
        <f t="shared" si="71"/>
        <v>0</v>
      </c>
      <c r="AF84" s="79">
        <f t="shared" si="72"/>
        <v>0</v>
      </c>
      <c r="AG84" s="79">
        <f t="shared" si="73"/>
        <v>0</v>
      </c>
      <c r="AH84" s="79">
        <f t="shared" si="74"/>
        <v>0</v>
      </c>
      <c r="AI84" s="79">
        <f t="shared" si="75"/>
        <v>0</v>
      </c>
      <c r="AJ84" s="79">
        <f t="shared" si="76"/>
        <v>0</v>
      </c>
      <c r="AK84" s="79">
        <f t="shared" si="77"/>
        <v>0</v>
      </c>
      <c r="AL84" s="79">
        <f t="shared" si="78"/>
        <v>0</v>
      </c>
      <c r="AM84" s="79">
        <f t="shared" si="79"/>
        <v>0</v>
      </c>
      <c r="AN84" s="211">
        <f t="shared" si="67"/>
        <v>0</v>
      </c>
      <c r="AO84" s="216">
        <f t="shared" si="68"/>
        <v>0</v>
      </c>
    </row>
    <row r="85" spans="1:41" x14ac:dyDescent="0.3">
      <c r="A85" s="1" t="s">
        <v>151</v>
      </c>
      <c r="B85" t="s">
        <v>152</v>
      </c>
      <c r="C85" s="75">
        <f>AVERAGE(I85:U85)</f>
        <v>78439558.128573939</v>
      </c>
      <c r="D85" s="76">
        <f t="shared" si="43"/>
        <v>44808262.150002487</v>
      </c>
      <c r="E85" s="76">
        <f t="shared" si="44"/>
        <v>46704555.666667104</v>
      </c>
      <c r="F85" s="76">
        <f t="shared" si="45"/>
        <v>0</v>
      </c>
      <c r="G85" s="76">
        <f t="shared" si="50"/>
        <v>0</v>
      </c>
      <c r="H85" s="103">
        <f t="shared" si="51"/>
        <v>4.2320175469347264E-2</v>
      </c>
      <c r="I85" s="182">
        <v>46000433.380002834</v>
      </c>
      <c r="J85" s="182">
        <v>43270476.960002728</v>
      </c>
      <c r="K85" s="182">
        <v>45153876.110001899</v>
      </c>
      <c r="L85" s="182">
        <v>49890400.910000108</v>
      </c>
      <c r="M85" s="182">
        <v>39559943.190001816</v>
      </c>
      <c r="N85" s="182">
        <v>50663322.899999388</v>
      </c>
      <c r="O85" s="182"/>
      <c r="P85" s="182"/>
      <c r="Q85" s="182"/>
      <c r="R85" s="182"/>
      <c r="S85" s="182"/>
      <c r="T85" s="213"/>
      <c r="U85" s="215">
        <f t="shared" si="52"/>
        <v>274538453.45000881</v>
      </c>
      <c r="V85" s="24"/>
      <c r="W85" s="78">
        <f>AVERAGE(I85:T85)/W$14</f>
        <v>160.8319049613699</v>
      </c>
      <c r="X85" s="79">
        <f t="shared" si="46"/>
        <v>155.44139581219048</v>
      </c>
      <c r="Y85" s="79">
        <f t="shared" si="47"/>
        <v>166.3670535124856</v>
      </c>
      <c r="Z85" s="79">
        <f t="shared" si="48"/>
        <v>0</v>
      </c>
      <c r="AA85" s="79">
        <f t="shared" si="54"/>
        <v>0</v>
      </c>
      <c r="AB85" s="220">
        <f t="shared" si="55"/>
        <v>7.0287954139937506E-2</v>
      </c>
      <c r="AC85" s="105">
        <f t="shared" si="69"/>
        <v>159.18977796696785</v>
      </c>
      <c r="AD85" s="79">
        <f t="shared" si="70"/>
        <v>150.14513624645713</v>
      </c>
      <c r="AE85" s="79">
        <f t="shared" si="71"/>
        <v>156.98215497311506</v>
      </c>
      <c r="AF85" s="79">
        <f t="shared" si="72"/>
        <v>174.99693401802256</v>
      </c>
      <c r="AG85" s="79">
        <f t="shared" si="73"/>
        <v>141.10509844556537</v>
      </c>
      <c r="AH85" s="79">
        <f t="shared" si="74"/>
        <v>183.06861153769495</v>
      </c>
      <c r="AI85" s="79">
        <f t="shared" si="75"/>
        <v>0</v>
      </c>
      <c r="AJ85" s="79">
        <f t="shared" si="76"/>
        <v>0</v>
      </c>
      <c r="AK85" s="79">
        <f t="shared" si="77"/>
        <v>0</v>
      </c>
      <c r="AL85" s="79">
        <f t="shared" si="78"/>
        <v>0</v>
      </c>
      <c r="AM85" s="79">
        <f t="shared" si="79"/>
        <v>0</v>
      </c>
      <c r="AN85" s="211">
        <f t="shared" si="67"/>
        <v>0</v>
      </c>
      <c r="AO85" s="216">
        <f t="shared" si="68"/>
        <v>965.48771318782292</v>
      </c>
    </row>
    <row r="86" spans="1:41" ht="7.5" customHeight="1" thickBot="1" x14ac:dyDescent="0.35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3"/>
      <c r="U86" s="114"/>
      <c r="W86" s="78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1"/>
      <c r="AO86" s="85"/>
    </row>
    <row r="87" spans="1:41" ht="15" thickBot="1" x14ac:dyDescent="0.35">
      <c r="B87" s="40" t="s">
        <v>153</v>
      </c>
      <c r="C87" s="115">
        <f>AVERAGE(I87:U87)</f>
        <v>45049249.975385956</v>
      </c>
      <c r="D87" s="102">
        <f>IF(I87=" "," ",IFERROR(AVERAGE($I87:$K87),0))</f>
        <v>47667957.710002482</v>
      </c>
      <c r="E87" s="102">
        <f>IF(L87=" "," ",IFERROR(AVERAGE($L87:$N87),0))</f>
        <v>49938750.57000044</v>
      </c>
      <c r="F87" s="102">
        <f>IF(O87=" "," ",IFERROR(AVERAGE($O87:$Q87),0))</f>
        <v>0</v>
      </c>
      <c r="G87" s="102">
        <f>IF(R87&lt;D241," ",IFERROR(AVERAGE($R87:$T87),0))</f>
        <v>0</v>
      </c>
      <c r="H87" s="116">
        <f>IFERROR((E87-D87)/D87,0)</f>
        <v>4.7637720789566414E-2</v>
      </c>
      <c r="I87" s="102">
        <f t="shared" ref="I87" si="80">SUM(I54:I85)</f>
        <v>49050596.360002838</v>
      </c>
      <c r="J87" s="102">
        <f t="shared" ref="J87:U87" si="81">SUM(J54:J85)</f>
        <v>45723062.650002733</v>
      </c>
      <c r="K87" s="102">
        <f t="shared" si="81"/>
        <v>48230214.120001897</v>
      </c>
      <c r="L87" s="102">
        <f t="shared" si="81"/>
        <v>53465574.950000107</v>
      </c>
      <c r="M87" s="102">
        <f t="shared" si="81"/>
        <v>42351354.560001813</v>
      </c>
      <c r="N87" s="102">
        <f t="shared" si="81"/>
        <v>53999322.199999385</v>
      </c>
      <c r="O87" s="102">
        <f t="shared" si="81"/>
        <v>0</v>
      </c>
      <c r="P87" s="102">
        <f t="shared" si="81"/>
        <v>0</v>
      </c>
      <c r="Q87" s="102">
        <f t="shared" si="81"/>
        <v>0</v>
      </c>
      <c r="R87" s="102">
        <f t="shared" si="81"/>
        <v>0</v>
      </c>
      <c r="S87" s="102">
        <f t="shared" si="81"/>
        <v>0</v>
      </c>
      <c r="T87" s="140">
        <f t="shared" ref="T87" si="82">SUM(T54:T85)</f>
        <v>0</v>
      </c>
      <c r="U87" s="102">
        <f t="shared" si="81"/>
        <v>292820124.8400088</v>
      </c>
      <c r="V87" s="21"/>
      <c r="W87" s="118">
        <f>AVERAGE(I87:T87)/W$14</f>
        <v>85.770896384867143</v>
      </c>
      <c r="X87" s="119">
        <f>IFERROR(AVERAGE($I87:$K87)/X$14,"")</f>
        <v>165.36177763722625</v>
      </c>
      <c r="Y87" s="119">
        <f>IFERROR(AVERAGE($L87:$N87)/Y$14,0)</f>
        <v>177.887631513331</v>
      </c>
      <c r="Z87" s="119">
        <f>IFERROR(AVERAGE($O87:$Q87)/Z$14,0)</f>
        <v>0</v>
      </c>
      <c r="AA87" s="119">
        <f>IFERROR(AVERAGE($R87:$T87)/AA$14,0)</f>
        <v>0</v>
      </c>
      <c r="AB87" s="222">
        <f>IFERROR((Y87-X87)/X87,0)</f>
        <v>7.574818107957329E-2</v>
      </c>
      <c r="AC87" s="119">
        <f t="shared" ref="AC87:AO87" si="83">SUM(AC54:AC85)</f>
        <v>169.74521694594807</v>
      </c>
      <c r="AD87" s="119">
        <f t="shared" si="83"/>
        <v>158.65541481171419</v>
      </c>
      <c r="AE87" s="119">
        <f t="shared" si="83"/>
        <v>167.67736459496481</v>
      </c>
      <c r="AF87" s="119">
        <f t="shared" si="83"/>
        <v>187.53731221040186</v>
      </c>
      <c r="AG87" s="119">
        <f t="shared" si="83"/>
        <v>151.06169454769193</v>
      </c>
      <c r="AH87" s="119">
        <f t="shared" si="83"/>
        <v>195.12302733563166</v>
      </c>
      <c r="AI87" s="119">
        <f t="shared" si="83"/>
        <v>0</v>
      </c>
      <c r="AJ87" s="119">
        <f t="shared" si="83"/>
        <v>0</v>
      </c>
      <c r="AK87" s="119">
        <f t="shared" si="83"/>
        <v>0</v>
      </c>
      <c r="AL87" s="119">
        <f t="shared" si="83"/>
        <v>0</v>
      </c>
      <c r="AM87" s="119">
        <f t="shared" si="83"/>
        <v>0</v>
      </c>
      <c r="AN87" s="122">
        <f t="shared" ref="AN87" si="84">SUM(AN54:AN85)</f>
        <v>0</v>
      </c>
      <c r="AO87" s="120">
        <f t="shared" si="83"/>
        <v>1029.8000304463526</v>
      </c>
    </row>
    <row r="88" spans="1:41" ht="7.5" customHeight="1" thickBot="1" x14ac:dyDescent="0.35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21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</row>
    <row r="89" spans="1:41" ht="15" thickBot="1" x14ac:dyDescent="0.35">
      <c r="B89" s="44" t="s">
        <v>154</v>
      </c>
      <c r="C89" s="115">
        <f>AVERAGE(I89:U89)</f>
        <v>93893854.132309139</v>
      </c>
      <c r="D89" s="102">
        <f>IF(I89=" "," ",IFERROR(AVERAGE($I89:$K89),0))</f>
        <v>97301912.516669393</v>
      </c>
      <c r="E89" s="102">
        <f>IF(L89=" "," ",IFERROR(AVERAGE($L89:$N89),0))</f>
        <v>106134771.43666708</v>
      </c>
      <c r="F89" s="102">
        <f>IF(O89=" "," ",IFERROR(AVERAGE($O89:$Q89),0))</f>
        <v>0</v>
      </c>
      <c r="G89" s="102">
        <f>IF(R89&lt;D243," ",IFERROR(AVERAGE($R89:$T89),0))</f>
        <v>0</v>
      </c>
      <c r="H89" s="121">
        <f>IFERROR((E89-D89)/D89,0)</f>
        <v>9.0777855147343378E-2</v>
      </c>
      <c r="I89" s="102">
        <f t="shared" ref="I89" si="85">+I87+I52</f>
        <v>102339007.13000312</v>
      </c>
      <c r="J89" s="102">
        <f t="shared" ref="J89:U89" si="86">+J87+J52</f>
        <v>89540001.010003015</v>
      </c>
      <c r="K89" s="102">
        <f t="shared" si="86"/>
        <v>100026729.41000205</v>
      </c>
      <c r="L89" s="102">
        <f t="shared" si="86"/>
        <v>116956266.00000018</v>
      </c>
      <c r="M89" s="102">
        <f t="shared" si="86"/>
        <v>91183997.720001787</v>
      </c>
      <c r="N89" s="102">
        <f t="shared" si="86"/>
        <v>110264050.58999932</v>
      </c>
      <c r="O89" s="102">
        <f t="shared" si="86"/>
        <v>0</v>
      </c>
      <c r="P89" s="102">
        <f t="shared" si="86"/>
        <v>0</v>
      </c>
      <c r="Q89" s="102">
        <f t="shared" si="86"/>
        <v>0</v>
      </c>
      <c r="R89" s="102">
        <f t="shared" si="86"/>
        <v>0</v>
      </c>
      <c r="S89" s="102">
        <f t="shared" si="86"/>
        <v>0</v>
      </c>
      <c r="T89" s="140">
        <f t="shared" ref="T89" si="87">+T87+T52</f>
        <v>0</v>
      </c>
      <c r="U89" s="102">
        <f t="shared" si="86"/>
        <v>610310051.86000943</v>
      </c>
      <c r="V89" s="24"/>
      <c r="W89" s="118">
        <f>+W87+W52</f>
        <v>178.76790486763525</v>
      </c>
      <c r="X89" s="119">
        <f>+X87+X52</f>
        <v>337.54366652637293</v>
      </c>
      <c r="Y89" s="119">
        <f>+Y87+Y52</f>
        <v>378.06438680544829</v>
      </c>
      <c r="Z89" s="119">
        <f>+Z87+Z52</f>
        <v>0</v>
      </c>
      <c r="AA89" s="119">
        <f>+AA87+AA52</f>
        <v>0</v>
      </c>
      <c r="AB89" s="222">
        <f>IFERROR((Y89-X89)/X89,0)</f>
        <v>0.12004586160975828</v>
      </c>
      <c r="AC89" s="119">
        <f t="shared" ref="AC89:AO89" si="88">+AC87+AC52</f>
        <v>354.15587691978686</v>
      </c>
      <c r="AD89" s="119">
        <f t="shared" si="88"/>
        <v>310.69672894019249</v>
      </c>
      <c r="AE89" s="119">
        <f t="shared" si="88"/>
        <v>347.75334678779859</v>
      </c>
      <c r="AF89" s="119">
        <f t="shared" si="88"/>
        <v>410.23899569614184</v>
      </c>
      <c r="AG89" s="119">
        <f t="shared" si="88"/>
        <v>325.24129049287626</v>
      </c>
      <c r="AH89" s="119">
        <f t="shared" si="88"/>
        <v>398.43195212198719</v>
      </c>
      <c r="AI89" s="119">
        <f t="shared" si="88"/>
        <v>0</v>
      </c>
      <c r="AJ89" s="119">
        <f t="shared" si="88"/>
        <v>0</v>
      </c>
      <c r="AK89" s="119">
        <f t="shared" si="88"/>
        <v>0</v>
      </c>
      <c r="AL89" s="119">
        <f t="shared" si="88"/>
        <v>0</v>
      </c>
      <c r="AM89" s="119">
        <f t="shared" si="88"/>
        <v>0</v>
      </c>
      <c r="AN89" s="122">
        <f t="shared" ref="AN89" si="89">+AN87+AN52</f>
        <v>0</v>
      </c>
      <c r="AO89" s="120">
        <f t="shared" si="88"/>
        <v>2146.5181909587836</v>
      </c>
    </row>
    <row r="90" spans="1:41" ht="9.75" customHeight="1" thickBot="1" x14ac:dyDescent="0.35">
      <c r="C90" s="68"/>
      <c r="D90" s="68"/>
      <c r="E90" s="68"/>
      <c r="F90" s="68"/>
      <c r="G90" s="68"/>
      <c r="H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</row>
    <row r="91" spans="1:41" ht="15" thickBot="1" x14ac:dyDescent="0.35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IFERROR((E91-D91)/D91,0)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5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5.25" customHeight="1" thickBot="1" x14ac:dyDescent="0.35">
      <c r="B92" s="2"/>
      <c r="C92" s="68"/>
      <c r="D92" s="68"/>
      <c r="E92" s="68"/>
      <c r="F92" s="68"/>
      <c r="G92" s="68"/>
      <c r="H92" s="68"/>
    </row>
    <row r="93" spans="1:41" ht="29.4" thickBot="1" x14ac:dyDescent="0.35">
      <c r="B93" s="47" t="s">
        <v>156</v>
      </c>
      <c r="C93" s="184">
        <f>AVERAGE(D93:G93)</f>
        <v>0</v>
      </c>
      <c r="D93" s="185">
        <v>0</v>
      </c>
      <c r="E93" s="185">
        <v>0</v>
      </c>
      <c r="F93" s="185">
        <v>0</v>
      </c>
      <c r="G93" s="185">
        <v>0</v>
      </c>
      <c r="H93" s="124">
        <f>IFERROR((E93-D93)/D93,0)</f>
        <v>0</v>
      </c>
    </row>
    <row r="94" spans="1:41" ht="29.4" thickBot="1" x14ac:dyDescent="0.35">
      <c r="B94" s="50" t="s">
        <v>158</v>
      </c>
      <c r="C94" s="186">
        <f>AVERAGE(D94:G94)</f>
        <v>111184325.5</v>
      </c>
      <c r="D94" s="187">
        <v>118876208</v>
      </c>
      <c r="E94" s="187">
        <v>103492443</v>
      </c>
      <c r="F94" s="187"/>
      <c r="G94" s="187"/>
      <c r="H94" s="125">
        <f>IFERROR((E94-D94)/D94,0)</f>
        <v>-0.12940995728935095</v>
      </c>
    </row>
    <row r="95" spans="1:41" ht="6.75" customHeight="1" x14ac:dyDescent="0.3">
      <c r="B95" s="2"/>
      <c r="C95" s="68"/>
      <c r="D95" s="68"/>
      <c r="E95" s="68"/>
      <c r="F95" s="68"/>
      <c r="G95" s="68"/>
      <c r="H95" s="68"/>
    </row>
    <row r="96" spans="1:41" ht="40.5" customHeight="1" thickBot="1" x14ac:dyDescent="0.35">
      <c r="B96" s="54" t="s">
        <v>159</v>
      </c>
      <c r="C96" s="126">
        <f t="shared" ref="C96:G96" si="90">C89+C91</f>
        <v>93893854.132309139</v>
      </c>
      <c r="D96" s="127">
        <f t="shared" si="90"/>
        <v>97301912.516669393</v>
      </c>
      <c r="E96" s="127">
        <f t="shared" si="90"/>
        <v>106134771.43666708</v>
      </c>
      <c r="F96" s="127">
        <f t="shared" si="90"/>
        <v>0</v>
      </c>
      <c r="G96" s="127">
        <f t="shared" si="90"/>
        <v>0</v>
      </c>
      <c r="H96" s="128">
        <f>IFERROR((D96-[3]Molina!$G$96)/[3]Molina!$G$96,0)</f>
        <v>-0.13509630487124333</v>
      </c>
    </row>
  </sheetData>
  <mergeCells count="6">
    <mergeCell ref="W11:AO11"/>
    <mergeCell ref="C12:H12"/>
    <mergeCell ref="I12:U12"/>
    <mergeCell ref="W12:AB12"/>
    <mergeCell ref="AC12:AO12"/>
    <mergeCell ref="C11:U11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74B3-389A-4A82-B7DA-C79867B1C64F}">
  <dimension ref="A1:AO102"/>
  <sheetViews>
    <sheetView showGridLines="0" zoomScaleNormal="100" workbookViewId="0">
      <selection activeCell="G94" sqref="G94"/>
    </sheetView>
  </sheetViews>
  <sheetFormatPr defaultColWidth="9.33203125" defaultRowHeight="14.4" x14ac:dyDescent="0.3"/>
  <cols>
    <col min="1" max="1" width="4.5546875" style="1" bestFit="1" customWidth="1"/>
    <col min="2" max="2" width="42.6640625" style="1" bestFit="1" customWidth="1"/>
    <col min="3" max="3" width="18.6640625" style="1" customWidth="1"/>
    <col min="4" max="4" width="15.6640625" style="1" bestFit="1" customWidth="1"/>
    <col min="5" max="5" width="14.6640625" style="1" bestFit="1" customWidth="1"/>
    <col min="6" max="7" width="12.6640625" style="1" customWidth="1"/>
    <col min="8" max="11" width="14.33203125" style="1" customWidth="1"/>
    <col min="12" max="13" width="15.33203125" style="1" bestFit="1" customWidth="1"/>
    <col min="14" max="21" width="14.33203125" style="1" customWidth="1"/>
    <col min="22" max="22" width="2.44140625" style="1" customWidth="1"/>
    <col min="23" max="23" width="13.33203125" style="1" customWidth="1"/>
    <col min="24" max="25" width="12" style="1" bestFit="1" customWidth="1"/>
    <col min="26" max="26" width="10.6640625" style="1" bestFit="1" customWidth="1"/>
    <col min="27" max="27" width="8.5546875" style="1" bestFit="1" customWidth="1"/>
    <col min="28" max="28" width="15.6640625" style="1" customWidth="1"/>
    <col min="29" max="32" width="7.33203125" style="1" customWidth="1"/>
    <col min="33" max="33" width="8.44140625" style="1" customWidth="1"/>
    <col min="34" max="40" width="7.33203125" style="1" customWidth="1"/>
    <col min="41" max="41" width="9.109375" style="1" bestFit="1" customWidth="1"/>
    <col min="42" max="16384" width="9.33203125" style="1"/>
  </cols>
  <sheetData>
    <row r="1" spans="1:41" x14ac:dyDescent="0.3">
      <c r="B1" s="2" t="s">
        <v>0</v>
      </c>
    </row>
    <row r="2" spans="1:41" x14ac:dyDescent="0.3">
      <c r="B2" s="2" t="s">
        <v>1</v>
      </c>
      <c r="C2" s="1" t="s">
        <v>2</v>
      </c>
    </row>
    <row r="4" spans="1:41" x14ac:dyDescent="0.3">
      <c r="B4" s="2" t="s">
        <v>3</v>
      </c>
      <c r="C4" s="60" t="s">
        <v>169</v>
      </c>
    </row>
    <row r="5" spans="1:41" x14ac:dyDescent="0.3">
      <c r="B5" s="2" t="s">
        <v>4</v>
      </c>
      <c r="C5" s="61">
        <v>46042</v>
      </c>
    </row>
    <row r="6" spans="1:41" x14ac:dyDescent="0.3">
      <c r="B6" s="2" t="s">
        <v>5</v>
      </c>
      <c r="C6" s="61">
        <f>[4]Summary_Narrative!C6</f>
        <v>45658</v>
      </c>
    </row>
    <row r="7" spans="1:41" x14ac:dyDescent="0.3">
      <c r="B7" s="2" t="s">
        <v>6</v>
      </c>
      <c r="C7" s="61">
        <v>46022</v>
      </c>
    </row>
    <row r="8" spans="1:41" x14ac:dyDescent="0.3">
      <c r="B8" s="2"/>
      <c r="C8" s="201"/>
    </row>
    <row r="10" spans="1:41" ht="15" thickBot="1" x14ac:dyDescent="0.35"/>
    <row r="11" spans="1:41" x14ac:dyDescent="0.3">
      <c r="C11" s="233" t="s">
        <v>8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4"/>
      <c r="W11" s="233" t="s">
        <v>9</v>
      </c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5"/>
    </row>
    <row r="12" spans="1:41" x14ac:dyDescent="0.3">
      <c r="C12" s="236" t="s">
        <v>10</v>
      </c>
      <c r="D12" s="237"/>
      <c r="E12" s="237"/>
      <c r="F12" s="237"/>
      <c r="G12" s="237"/>
      <c r="H12" s="238"/>
      <c r="I12" s="239" t="s">
        <v>11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40"/>
      <c r="V12" s="4"/>
      <c r="W12" s="236" t="s">
        <v>10</v>
      </c>
      <c r="X12" s="237"/>
      <c r="Y12" s="237"/>
      <c r="Z12" s="237"/>
      <c r="AA12" s="237"/>
      <c r="AB12" s="238"/>
      <c r="AC12" s="239" t="s">
        <v>182</v>
      </c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40"/>
    </row>
    <row r="13" spans="1:41" ht="43.2" x14ac:dyDescent="0.3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62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08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62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08">
        <v>46174</v>
      </c>
      <c r="AO13" s="10" t="s">
        <v>183</v>
      </c>
    </row>
    <row r="14" spans="1:41" x14ac:dyDescent="0.3">
      <c r="A14" s="1">
        <v>1</v>
      </c>
      <c r="B14" s="13" t="s">
        <v>18</v>
      </c>
      <c r="C14" s="129"/>
      <c r="D14" s="130">
        <f>IFERROR(AVERAGE($I14:$K14),0)</f>
        <v>162972.33333333334</v>
      </c>
      <c r="E14" s="130">
        <f>IFERROR(AVERAGE($L14:$N14),0)</f>
        <v>160106.66666666666</v>
      </c>
      <c r="F14" s="130">
        <f>IFERROR(AVERAGE($O14:$Q14),0)</f>
        <v>0</v>
      </c>
      <c r="G14" s="130">
        <f>IFERROR(AVERAGE($R14:$T14),0)</f>
        <v>0</v>
      </c>
      <c r="H14" s="224">
        <f>IFERROR((E14-D14)/D14,0)</f>
        <v>-1.7583761660977339E-2</v>
      </c>
      <c r="I14" s="180">
        <v>163117</v>
      </c>
      <c r="J14" s="180">
        <v>162265</v>
      </c>
      <c r="K14" s="180">
        <v>163535</v>
      </c>
      <c r="L14" s="180">
        <v>161473</v>
      </c>
      <c r="M14" s="180">
        <v>160019</v>
      </c>
      <c r="N14" s="180">
        <v>158828</v>
      </c>
      <c r="O14" s="180"/>
      <c r="P14" s="180"/>
      <c r="Q14" s="180"/>
      <c r="R14" s="180"/>
      <c r="S14" s="180"/>
      <c r="T14" s="212"/>
      <c r="U14" s="214"/>
      <c r="V14" s="145"/>
      <c r="W14" s="146">
        <f>AVERAGE(I14:T14)</f>
        <v>161539.5</v>
      </c>
      <c r="X14" s="130">
        <f>IFERROR(AVERAGE($I14:$K14),0)</f>
        <v>162972.33333333334</v>
      </c>
      <c r="Y14" s="130">
        <f>IFERROR(AVERAGE($L14:$N14),0)</f>
        <v>160106.66666666666</v>
      </c>
      <c r="Z14" s="130">
        <f>IFERROR(AVERAGE($O14:$Q14),0)</f>
        <v>0</v>
      </c>
      <c r="AA14" s="130">
        <f>IFERROR(AVERAGE($R14:$T14),0)</f>
        <v>0</v>
      </c>
      <c r="AB14" s="224">
        <f>IFERROR((Y14-X14)/X14,0)</f>
        <v>-1.7583761660977339E-2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209"/>
      <c r="AO14" s="144"/>
    </row>
    <row r="15" spans="1:41" ht="6" customHeight="1" x14ac:dyDescent="0.3">
      <c r="C15" s="132"/>
      <c r="D15" s="133"/>
      <c r="E15" s="133"/>
      <c r="F15" s="134"/>
      <c r="G15" s="134"/>
      <c r="H15" s="152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10"/>
      <c r="U15" s="147"/>
      <c r="V15" s="134"/>
      <c r="W15" s="132"/>
      <c r="X15" s="133"/>
      <c r="Y15" s="133"/>
      <c r="Z15" s="134"/>
      <c r="AA15" s="134"/>
      <c r="AB15" s="152"/>
      <c r="AC15" s="148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210"/>
      <c r="AO15" s="147"/>
    </row>
    <row r="16" spans="1:41" x14ac:dyDescent="0.3">
      <c r="A16" s="19" t="s">
        <v>19</v>
      </c>
      <c r="B16" s="13" t="s">
        <v>20</v>
      </c>
      <c r="C16" s="132"/>
      <c r="D16" s="133"/>
      <c r="E16" s="133"/>
      <c r="F16" s="134"/>
      <c r="G16" s="134"/>
      <c r="H16" s="152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10"/>
      <c r="U16" s="147"/>
      <c r="V16" s="134"/>
      <c r="W16" s="132"/>
      <c r="X16" s="133"/>
      <c r="Y16" s="133"/>
      <c r="Z16" s="134"/>
      <c r="AA16" s="134"/>
      <c r="AB16" s="152"/>
      <c r="AC16" s="148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210"/>
      <c r="AO16" s="147"/>
    </row>
    <row r="17" spans="1:41" x14ac:dyDescent="0.3">
      <c r="A17" s="1" t="s">
        <v>21</v>
      </c>
      <c r="B17" t="s">
        <v>22</v>
      </c>
      <c r="C17" s="75">
        <f>AVERAGE(I17:U17)</f>
        <v>22921348.943333331</v>
      </c>
      <c r="D17" s="76">
        <f>IF(I17=" "," ",IFERROR(AVERAGE($I17:$K17),0))</f>
        <v>22400385.443333331</v>
      </c>
      <c r="E17" s="76">
        <f>IF(L17=" "," ",IFERROR(AVERAGE($L17:$N17),0))</f>
        <v>23442312.443333331</v>
      </c>
      <c r="F17" s="76">
        <f>IF(O17=" "," ",IFERROR(AVERAGE($O17:$Q17),0))</f>
        <v>0</v>
      </c>
      <c r="G17" s="76">
        <f>IF(R17&lt;D171," ",IFERROR(AVERAGE($R17:$T17),0))</f>
        <v>0</v>
      </c>
      <c r="H17" s="153">
        <f>IFERROR((E17-D17)/D17,0)</f>
        <v>4.6513797837799797E-2</v>
      </c>
      <c r="I17" s="182">
        <v>19891637.899999999</v>
      </c>
      <c r="J17" s="182">
        <v>21211921.879999999</v>
      </c>
      <c r="K17" s="182">
        <v>26097596.549999997</v>
      </c>
      <c r="L17" s="182">
        <v>21903040.09</v>
      </c>
      <c r="M17" s="182">
        <v>24945797.420000002</v>
      </c>
      <c r="N17" s="182">
        <v>23478099.819999997</v>
      </c>
      <c r="O17" s="182"/>
      <c r="P17" s="182"/>
      <c r="Q17" s="182"/>
      <c r="R17" s="182"/>
      <c r="S17" s="182"/>
      <c r="T17" s="213"/>
      <c r="U17" s="215"/>
      <c r="V17" s="79"/>
      <c r="W17" s="78">
        <f>AVERAGE(I17:T17)/W$14</f>
        <v>141.8931527170341</v>
      </c>
      <c r="X17" s="79">
        <f>IFERROR(AVERAGE($I17:$K17)/X$14,"")</f>
        <v>137.44900735707694</v>
      </c>
      <c r="Y17" s="79">
        <f>IFERROR(AVERAGE($L17:$N17)/Y$14,0)</f>
        <v>146.41684154313791</v>
      </c>
      <c r="Z17" s="79">
        <f>IFERROR(AVERAGE($O17:$Q17)/Z$14,0)</f>
        <v>0</v>
      </c>
      <c r="AA17" s="79">
        <f>IFERROR(AVERAGE($R17:$T17)/AA$14,0)</f>
        <v>0</v>
      </c>
      <c r="AB17" s="153">
        <f>IFERROR((Y17-X17)/X17,0)</f>
        <v>6.5244808663940015E-2</v>
      </c>
      <c r="AC17" s="105">
        <f t="shared" ref="AC17:AC38" si="0">IFERROR(I17/I$14,0)</f>
        <v>121.94705579430715</v>
      </c>
      <c r="AD17" s="79">
        <f t="shared" ref="AD17:AD38" si="1">IFERROR(J17/J$14,0)</f>
        <v>130.72395082118754</v>
      </c>
      <c r="AE17" s="79">
        <f t="shared" ref="AE17:AE38" si="2">IFERROR(K17/K$14,0)</f>
        <v>159.58416577491056</v>
      </c>
      <c r="AF17" s="79">
        <f t="shared" ref="AF17:AF38" si="3">IFERROR(L17/L$14,0)</f>
        <v>135.64521678546879</v>
      </c>
      <c r="AG17" s="79">
        <f t="shared" ref="AG17:AG38" si="4">IFERROR(M17/M$14,0)</f>
        <v>155.8927216143083</v>
      </c>
      <c r="AH17" s="79">
        <f t="shared" ref="AH17:AH38" si="5">IFERROR(N17/N$14,0)</f>
        <v>147.82091205580878</v>
      </c>
      <c r="AI17" s="79">
        <f t="shared" ref="AI17:AI38" si="6">IFERROR(O17/O$14,0)</f>
        <v>0</v>
      </c>
      <c r="AJ17" s="79">
        <f t="shared" ref="AJ17:AJ38" si="7">IFERROR(P17/P$14,0)</f>
        <v>0</v>
      </c>
      <c r="AK17" s="79">
        <f t="shared" ref="AK17:AK38" si="8">IFERROR(Q17/Q$14,0)</f>
        <v>0</v>
      </c>
      <c r="AL17" s="79">
        <f t="shared" ref="AL17:AL38" si="9">IFERROR(R17/R$14,0)</f>
        <v>0</v>
      </c>
      <c r="AM17" s="79">
        <f t="shared" ref="AM17:AM38" si="10">IFERROR(S17/S$14,0)</f>
        <v>0</v>
      </c>
      <c r="AN17" s="211">
        <f>IFERROR($T17/$T14,0)</f>
        <v>0</v>
      </c>
      <c r="AO17" s="216">
        <f>SUM(AC17:AN17)</f>
        <v>851.61402284599126</v>
      </c>
    </row>
    <row r="18" spans="1:41" x14ac:dyDescent="0.3">
      <c r="A18" s="1" t="s">
        <v>23</v>
      </c>
      <c r="B18" t="s">
        <v>24</v>
      </c>
      <c r="C18" s="75">
        <f t="shared" ref="C18:C50" si="11">AVERAGE(I18:U18)</f>
        <v>22154785.77</v>
      </c>
      <c r="D18" s="76">
        <f t="shared" ref="D18:D50" si="12">IF(I18=" "," ",IFERROR(AVERAGE($I18:$K18),0))</f>
        <v>22549701.326666668</v>
      </c>
      <c r="E18" s="76">
        <f t="shared" ref="E18:E50" si="13">IF(L18=" "," ",IFERROR(AVERAGE($L18:$N18),0))</f>
        <v>21759870.213333335</v>
      </c>
      <c r="F18" s="76">
        <f t="shared" ref="F18:F50" si="14">IF(O18=" "," ",IFERROR(AVERAGE($O18:$Q18),0))</f>
        <v>0</v>
      </c>
      <c r="G18" s="76">
        <f t="shared" ref="G18:G50" si="15">IF(R18&lt;D172," ",IFERROR(AVERAGE($R18:$T18),0))</f>
        <v>0</v>
      </c>
      <c r="H18" s="153">
        <f t="shared" ref="H18:H50" si="16">IFERROR((E18-D18)/D18,0)</f>
        <v>-3.5026233912876722E-2</v>
      </c>
      <c r="I18" s="182">
        <v>23503190.220000003</v>
      </c>
      <c r="J18" s="182">
        <v>20010602.800000001</v>
      </c>
      <c r="K18" s="182">
        <v>24135310.960000001</v>
      </c>
      <c r="L18" s="182">
        <v>22385759.059999999</v>
      </c>
      <c r="M18" s="182">
        <v>20786358.41</v>
      </c>
      <c r="N18" s="182">
        <v>22107493.169999998</v>
      </c>
      <c r="O18" s="182"/>
      <c r="P18" s="182"/>
      <c r="Q18" s="182"/>
      <c r="R18" s="182"/>
      <c r="S18" s="182"/>
      <c r="T18" s="213"/>
      <c r="U18" s="215"/>
      <c r="V18" s="79"/>
      <c r="W18" s="78">
        <f t="shared" ref="W18:W50" si="17">AVERAGE(I18:T18)/W$14</f>
        <v>137.14779214990762</v>
      </c>
      <c r="X18" s="79">
        <f t="shared" ref="X18:X50" si="18">IFERROR(AVERAGE($I18:$K18)/X$14,"")</f>
        <v>138.36521123217233</v>
      </c>
      <c r="Y18" s="79">
        <f t="shared" ref="Y18:Y50" si="19">IFERROR(AVERAGE($L18:$N18)/Y$14,0)</f>
        <v>135.90858311125919</v>
      </c>
      <c r="Z18" s="79">
        <f t="shared" ref="Z18:Z50" si="20">IFERROR(AVERAGE($O18:$Q18)/Z$14,0)</f>
        <v>0</v>
      </c>
      <c r="AA18" s="79">
        <f t="shared" ref="AA18:AA50" si="21">IFERROR(AVERAGE($R18:$T18)/AA$14,0)</f>
        <v>0</v>
      </c>
      <c r="AB18" s="153">
        <f>IFERROR((Y18-X18)/X18,0)</f>
        <v>-1.7754666068416542E-2</v>
      </c>
      <c r="AC18" s="105">
        <f t="shared" si="0"/>
        <v>144.08792596725053</v>
      </c>
      <c r="AD18" s="79">
        <f t="shared" si="1"/>
        <v>123.32051150895141</v>
      </c>
      <c r="AE18" s="79">
        <f t="shared" si="2"/>
        <v>147.58498767847863</v>
      </c>
      <c r="AF18" s="79">
        <f t="shared" si="3"/>
        <v>138.63468852377795</v>
      </c>
      <c r="AG18" s="79">
        <f t="shared" si="4"/>
        <v>129.89931451890089</v>
      </c>
      <c r="AH18" s="79">
        <f t="shared" si="5"/>
        <v>139.19140938625429</v>
      </c>
      <c r="AI18" s="79">
        <f t="shared" si="6"/>
        <v>0</v>
      </c>
      <c r="AJ18" s="79">
        <f t="shared" si="7"/>
        <v>0</v>
      </c>
      <c r="AK18" s="79">
        <f t="shared" si="8"/>
        <v>0</v>
      </c>
      <c r="AL18" s="79">
        <f t="shared" si="9"/>
        <v>0</v>
      </c>
      <c r="AM18" s="79">
        <f t="shared" si="10"/>
        <v>0</v>
      </c>
      <c r="AN18" s="211">
        <f t="shared" ref="AN18:AN50" si="22">IFERROR($T18/$T15,0)</f>
        <v>0</v>
      </c>
      <c r="AO18" s="216">
        <f t="shared" ref="AO18:AO50" si="23">SUM(AC18:AN18)</f>
        <v>822.71883758361355</v>
      </c>
    </row>
    <row r="19" spans="1:41" x14ac:dyDescent="0.3">
      <c r="A19" s="1" t="s">
        <v>25</v>
      </c>
      <c r="B19" t="s">
        <v>26</v>
      </c>
      <c r="C19" s="75">
        <f t="shared" si="11"/>
        <v>595.02999999999986</v>
      </c>
      <c r="D19" s="76">
        <f t="shared" si="12"/>
        <v>292.8866666666666</v>
      </c>
      <c r="E19" s="76">
        <f t="shared" si="13"/>
        <v>897.17333333333329</v>
      </c>
      <c r="F19" s="76">
        <f t="shared" si="14"/>
        <v>0</v>
      </c>
      <c r="G19" s="76">
        <f t="shared" si="15"/>
        <v>0</v>
      </c>
      <c r="H19" s="153">
        <f t="shared" si="16"/>
        <v>2.0632098877836711</v>
      </c>
      <c r="I19" s="182">
        <v>3609.31</v>
      </c>
      <c r="J19" s="182">
        <v>-2730.65</v>
      </c>
      <c r="K19" s="182">
        <v>0</v>
      </c>
      <c r="L19" s="182">
        <v>1589.91</v>
      </c>
      <c r="M19" s="182">
        <v>-1289.5899999999999</v>
      </c>
      <c r="N19" s="182">
        <v>2391.1999999999998</v>
      </c>
      <c r="O19" s="182"/>
      <c r="P19" s="182"/>
      <c r="Q19" s="182"/>
      <c r="R19" s="182"/>
      <c r="S19" s="182"/>
      <c r="T19" s="213"/>
      <c r="U19" s="215"/>
      <c r="V19" s="79"/>
      <c r="W19" s="78">
        <f t="shared" si="17"/>
        <v>3.6834953680059666E-3</v>
      </c>
      <c r="X19" s="79">
        <f t="shared" si="18"/>
        <v>1.7971557544532093E-3</v>
      </c>
      <c r="Y19" s="79">
        <f t="shared" si="19"/>
        <v>5.603597601598934E-3</v>
      </c>
      <c r="Z19" s="79">
        <f t="shared" si="20"/>
        <v>0</v>
      </c>
      <c r="AA19" s="79">
        <f t="shared" si="21"/>
        <v>0</v>
      </c>
      <c r="AB19" s="153">
        <f t="shared" ref="AB19:AB50" si="24">IFERROR((Y19-X19)/X19,0)</f>
        <v>2.1180367020018518</v>
      </c>
      <c r="AC19" s="105">
        <f t="shared" si="0"/>
        <v>2.2127123475787318E-2</v>
      </c>
      <c r="AD19" s="79">
        <f t="shared" si="1"/>
        <v>-1.682833636335624E-2</v>
      </c>
      <c r="AE19" s="79">
        <f t="shared" si="2"/>
        <v>0</v>
      </c>
      <c r="AF19" s="79">
        <f t="shared" si="3"/>
        <v>9.8462900918419808E-3</v>
      </c>
      <c r="AG19" s="79">
        <f t="shared" si="4"/>
        <v>-8.0589804960660913E-3</v>
      </c>
      <c r="AH19" s="79">
        <f t="shared" si="5"/>
        <v>1.5055279925453949E-2</v>
      </c>
      <c r="AI19" s="79">
        <f t="shared" si="6"/>
        <v>0</v>
      </c>
      <c r="AJ19" s="79">
        <f t="shared" si="7"/>
        <v>0</v>
      </c>
      <c r="AK19" s="79">
        <f t="shared" si="8"/>
        <v>0</v>
      </c>
      <c r="AL19" s="79">
        <f t="shared" si="9"/>
        <v>0</v>
      </c>
      <c r="AM19" s="79">
        <f t="shared" si="10"/>
        <v>0</v>
      </c>
      <c r="AN19" s="211">
        <f t="shared" si="22"/>
        <v>0</v>
      </c>
      <c r="AO19" s="216">
        <f t="shared" si="23"/>
        <v>2.2141376633660916E-2</v>
      </c>
    </row>
    <row r="20" spans="1:41" x14ac:dyDescent="0.3">
      <c r="A20" s="1" t="s">
        <v>27</v>
      </c>
      <c r="B20" t="s">
        <v>167</v>
      </c>
      <c r="C20" s="75">
        <f t="shared" si="11"/>
        <v>0</v>
      </c>
      <c r="D20" s="76">
        <f t="shared" si="12"/>
        <v>0</v>
      </c>
      <c r="E20" s="76">
        <f t="shared" si="13"/>
        <v>0</v>
      </c>
      <c r="F20" s="76">
        <f t="shared" si="14"/>
        <v>0</v>
      </c>
      <c r="G20" s="76">
        <f t="shared" si="15"/>
        <v>0</v>
      </c>
      <c r="H20" s="153">
        <f t="shared" si="16"/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/>
      <c r="P20" s="182"/>
      <c r="Q20" s="182"/>
      <c r="R20" s="182"/>
      <c r="S20" s="182"/>
      <c r="T20" s="213"/>
      <c r="U20" s="215"/>
      <c r="V20" s="79"/>
      <c r="W20" s="78">
        <f t="shared" si="17"/>
        <v>0</v>
      </c>
      <c r="X20" s="79">
        <f t="shared" si="18"/>
        <v>0</v>
      </c>
      <c r="Y20" s="79">
        <f t="shared" si="19"/>
        <v>0</v>
      </c>
      <c r="Z20" s="79">
        <f t="shared" si="20"/>
        <v>0</v>
      </c>
      <c r="AA20" s="79">
        <f t="shared" si="21"/>
        <v>0</v>
      </c>
      <c r="AB20" s="153">
        <f t="shared" si="24"/>
        <v>0</v>
      </c>
      <c r="AC20" s="105">
        <f t="shared" si="0"/>
        <v>0</v>
      </c>
      <c r="AD20" s="79">
        <f t="shared" si="1"/>
        <v>0</v>
      </c>
      <c r="AE20" s="79">
        <f t="shared" si="2"/>
        <v>0</v>
      </c>
      <c r="AF20" s="79">
        <f t="shared" si="3"/>
        <v>0</v>
      </c>
      <c r="AG20" s="79">
        <f t="shared" si="4"/>
        <v>0</v>
      </c>
      <c r="AH20" s="79">
        <f t="shared" si="5"/>
        <v>0</v>
      </c>
      <c r="AI20" s="79">
        <f t="shared" si="6"/>
        <v>0</v>
      </c>
      <c r="AJ20" s="79">
        <f t="shared" si="7"/>
        <v>0</v>
      </c>
      <c r="AK20" s="79">
        <f t="shared" si="8"/>
        <v>0</v>
      </c>
      <c r="AL20" s="79">
        <f t="shared" si="9"/>
        <v>0</v>
      </c>
      <c r="AM20" s="79">
        <f t="shared" si="10"/>
        <v>0</v>
      </c>
      <c r="AN20" s="211">
        <f t="shared" si="22"/>
        <v>0</v>
      </c>
      <c r="AO20" s="216">
        <f t="shared" si="23"/>
        <v>0</v>
      </c>
    </row>
    <row r="21" spans="1:41" x14ac:dyDescent="0.3">
      <c r="A21" s="1" t="s">
        <v>28</v>
      </c>
      <c r="B21" t="s">
        <v>29</v>
      </c>
      <c r="C21" s="75">
        <f t="shared" si="11"/>
        <v>118640.04333333332</v>
      </c>
      <c r="D21" s="76">
        <f t="shared" si="12"/>
        <v>124212.19666666666</v>
      </c>
      <c r="E21" s="76">
        <f t="shared" si="13"/>
        <v>113067.89000000001</v>
      </c>
      <c r="F21" s="76">
        <f t="shared" si="14"/>
        <v>0</v>
      </c>
      <c r="G21" s="76">
        <f t="shared" si="15"/>
        <v>0</v>
      </c>
      <c r="H21" s="153">
        <f t="shared" si="16"/>
        <v>-8.9719906464364993E-2</v>
      </c>
      <c r="I21" s="182">
        <v>94673.55</v>
      </c>
      <c r="J21" s="182">
        <v>126414.57</v>
      </c>
      <c r="K21" s="182">
        <v>151548.47</v>
      </c>
      <c r="L21" s="182">
        <v>103381.81999999999</v>
      </c>
      <c r="M21" s="182">
        <v>106165.26000000001</v>
      </c>
      <c r="N21" s="182">
        <v>129656.59</v>
      </c>
      <c r="O21" s="182"/>
      <c r="P21" s="182"/>
      <c r="Q21" s="182"/>
      <c r="R21" s="182"/>
      <c r="S21" s="182"/>
      <c r="T21" s="213"/>
      <c r="U21" s="215"/>
      <c r="V21" s="79"/>
      <c r="W21" s="78">
        <f t="shared" si="17"/>
        <v>0.73443364213293538</v>
      </c>
      <c r="X21" s="79">
        <f t="shared" si="18"/>
        <v>0.76216738219370561</v>
      </c>
      <c r="Y21" s="79">
        <f t="shared" si="19"/>
        <v>0.70620351015989358</v>
      </c>
      <c r="Z21" s="79">
        <f t="shared" si="20"/>
        <v>0</v>
      </c>
      <c r="AA21" s="79">
        <f t="shared" si="21"/>
        <v>0</v>
      </c>
      <c r="AB21" s="153">
        <f t="shared" si="24"/>
        <v>-7.3427272461771081E-2</v>
      </c>
      <c r="AC21" s="105">
        <f t="shared" si="0"/>
        <v>0.58040271706811675</v>
      </c>
      <c r="AD21" s="79">
        <f t="shared" si="1"/>
        <v>0.77906245955689768</v>
      </c>
      <c r="AE21" s="79">
        <f t="shared" si="2"/>
        <v>0.92670358027333599</v>
      </c>
      <c r="AF21" s="79">
        <f t="shared" si="3"/>
        <v>0.64024214574572835</v>
      </c>
      <c r="AG21" s="79">
        <f t="shared" si="4"/>
        <v>0.66345408982683307</v>
      </c>
      <c r="AH21" s="79">
        <f t="shared" si="5"/>
        <v>0.8163333291359206</v>
      </c>
      <c r="AI21" s="79">
        <f t="shared" si="6"/>
        <v>0</v>
      </c>
      <c r="AJ21" s="79">
        <f t="shared" si="7"/>
        <v>0</v>
      </c>
      <c r="AK21" s="79">
        <f t="shared" si="8"/>
        <v>0</v>
      </c>
      <c r="AL21" s="79">
        <f t="shared" si="9"/>
        <v>0</v>
      </c>
      <c r="AM21" s="79">
        <f t="shared" si="10"/>
        <v>0</v>
      </c>
      <c r="AN21" s="211">
        <f t="shared" si="22"/>
        <v>0</v>
      </c>
      <c r="AO21" s="216">
        <f t="shared" si="23"/>
        <v>4.4061983216068317</v>
      </c>
    </row>
    <row r="22" spans="1:41" x14ac:dyDescent="0.3">
      <c r="A22" s="1" t="s">
        <v>30</v>
      </c>
      <c r="B22" t="s">
        <v>31</v>
      </c>
      <c r="C22" s="75">
        <f t="shared" si="11"/>
        <v>48817.446666666663</v>
      </c>
      <c r="D22" s="76">
        <f t="shared" si="12"/>
        <v>41743.823333333334</v>
      </c>
      <c r="E22" s="76">
        <f t="shared" si="13"/>
        <v>55891.07</v>
      </c>
      <c r="F22" s="76">
        <f t="shared" si="14"/>
        <v>0</v>
      </c>
      <c r="G22" s="76">
        <f t="shared" si="15"/>
        <v>0</v>
      </c>
      <c r="H22" s="153">
        <f t="shared" si="16"/>
        <v>0.33890634678328058</v>
      </c>
      <c r="I22" s="182">
        <v>47492.590000000004</v>
      </c>
      <c r="J22" s="182">
        <v>35747.1</v>
      </c>
      <c r="K22" s="182">
        <v>41991.78</v>
      </c>
      <c r="L22" s="182">
        <v>62724.869999999995</v>
      </c>
      <c r="M22" s="182">
        <v>45576.28</v>
      </c>
      <c r="N22" s="182">
        <v>59372.06</v>
      </c>
      <c r="O22" s="182"/>
      <c r="P22" s="182"/>
      <c r="Q22" s="182"/>
      <c r="R22" s="182"/>
      <c r="S22" s="182"/>
      <c r="T22" s="213"/>
      <c r="U22" s="215"/>
      <c r="V22" s="79"/>
      <c r="W22" s="78">
        <f t="shared" si="17"/>
        <v>0.30220129854720773</v>
      </c>
      <c r="X22" s="79">
        <f t="shared" si="18"/>
        <v>0.25614055146374537</v>
      </c>
      <c r="Y22" s="79">
        <f t="shared" si="19"/>
        <v>0.3490864631912059</v>
      </c>
      <c r="Z22" s="79">
        <f t="shared" si="20"/>
        <v>0</v>
      </c>
      <c r="AA22" s="79">
        <f t="shared" si="21"/>
        <v>0</v>
      </c>
      <c r="AB22" s="153">
        <f t="shared" si="24"/>
        <v>0.36287074106895673</v>
      </c>
      <c r="AC22" s="105">
        <f t="shared" si="0"/>
        <v>0.29115659312027564</v>
      </c>
      <c r="AD22" s="79">
        <f t="shared" si="1"/>
        <v>0.2203007426123933</v>
      </c>
      <c r="AE22" s="79">
        <f t="shared" si="2"/>
        <v>0.25677549148500323</v>
      </c>
      <c r="AF22" s="79">
        <f t="shared" si="3"/>
        <v>0.38845423073826579</v>
      </c>
      <c r="AG22" s="79">
        <f t="shared" si="4"/>
        <v>0.2848179278710653</v>
      </c>
      <c r="AH22" s="79">
        <f t="shared" si="5"/>
        <v>0.37381355932203386</v>
      </c>
      <c r="AI22" s="79">
        <f t="shared" si="6"/>
        <v>0</v>
      </c>
      <c r="AJ22" s="79">
        <f t="shared" si="7"/>
        <v>0</v>
      </c>
      <c r="AK22" s="79">
        <f t="shared" si="8"/>
        <v>0</v>
      </c>
      <c r="AL22" s="79">
        <f t="shared" si="9"/>
        <v>0</v>
      </c>
      <c r="AM22" s="79">
        <f t="shared" si="10"/>
        <v>0</v>
      </c>
      <c r="AN22" s="211">
        <f t="shared" si="22"/>
        <v>0</v>
      </c>
      <c r="AO22" s="216">
        <f t="shared" si="23"/>
        <v>1.815318545149037</v>
      </c>
    </row>
    <row r="23" spans="1:41" x14ac:dyDescent="0.3">
      <c r="A23" s="1" t="s">
        <v>32</v>
      </c>
      <c r="B23" t="s">
        <v>33</v>
      </c>
      <c r="C23" s="75">
        <f t="shared" si="11"/>
        <v>583278.84</v>
      </c>
      <c r="D23" s="76">
        <f t="shared" si="12"/>
        <v>605926.85666666657</v>
      </c>
      <c r="E23" s="76">
        <f t="shared" si="13"/>
        <v>560630.82333333336</v>
      </c>
      <c r="F23" s="76">
        <f t="shared" si="14"/>
        <v>0</v>
      </c>
      <c r="G23" s="76">
        <f t="shared" si="15"/>
        <v>0</v>
      </c>
      <c r="H23" s="153">
        <f t="shared" si="16"/>
        <v>-7.4754952408804573E-2</v>
      </c>
      <c r="I23" s="182">
        <v>475735.52999999997</v>
      </c>
      <c r="J23" s="182">
        <v>522155.48</v>
      </c>
      <c r="K23" s="182">
        <v>819889.55999999994</v>
      </c>
      <c r="L23" s="182">
        <v>533465.15000000014</v>
      </c>
      <c r="M23" s="182">
        <v>491813.22</v>
      </c>
      <c r="N23" s="182">
        <v>656614.1</v>
      </c>
      <c r="O23" s="182"/>
      <c r="P23" s="182"/>
      <c r="Q23" s="182"/>
      <c r="R23" s="182"/>
      <c r="S23" s="182"/>
      <c r="T23" s="213"/>
      <c r="U23" s="215"/>
      <c r="V23" s="79"/>
      <c r="W23" s="78">
        <f t="shared" si="17"/>
        <v>3.6107505594606888</v>
      </c>
      <c r="X23" s="79">
        <f t="shared" si="18"/>
        <v>3.7179737460550557</v>
      </c>
      <c r="Y23" s="79">
        <f t="shared" si="19"/>
        <v>3.5016082403397739</v>
      </c>
      <c r="Z23" s="79">
        <f t="shared" si="20"/>
        <v>0</v>
      </c>
      <c r="AA23" s="79">
        <f t="shared" si="21"/>
        <v>0</v>
      </c>
      <c r="AB23" s="153">
        <f t="shared" si="24"/>
        <v>-5.8194468410341982E-2</v>
      </c>
      <c r="AC23" s="105">
        <f t="shared" si="0"/>
        <v>2.9165294236652217</v>
      </c>
      <c r="AD23" s="79">
        <f t="shared" si="1"/>
        <v>3.2179180969401902</v>
      </c>
      <c r="AE23" s="79">
        <f t="shared" si="2"/>
        <v>5.0135418106215788</v>
      </c>
      <c r="AF23" s="79">
        <f t="shared" si="3"/>
        <v>3.3037421116843073</v>
      </c>
      <c r="AG23" s="79">
        <f t="shared" si="4"/>
        <v>3.0734676507164771</v>
      </c>
      <c r="AH23" s="79">
        <f t="shared" si="5"/>
        <v>4.1341205580879947</v>
      </c>
      <c r="AI23" s="79">
        <f t="shared" si="6"/>
        <v>0</v>
      </c>
      <c r="AJ23" s="79">
        <f t="shared" si="7"/>
        <v>0</v>
      </c>
      <c r="AK23" s="79">
        <f t="shared" si="8"/>
        <v>0</v>
      </c>
      <c r="AL23" s="79">
        <f t="shared" si="9"/>
        <v>0</v>
      </c>
      <c r="AM23" s="79">
        <f t="shared" si="10"/>
        <v>0</v>
      </c>
      <c r="AN23" s="211">
        <f t="shared" si="22"/>
        <v>0</v>
      </c>
      <c r="AO23" s="216">
        <f t="shared" si="23"/>
        <v>21.659319651715769</v>
      </c>
    </row>
    <row r="24" spans="1:41" x14ac:dyDescent="0.3">
      <c r="A24" s="1" t="s">
        <v>34</v>
      </c>
      <c r="B24" t="s">
        <v>35</v>
      </c>
      <c r="C24" s="75">
        <f t="shared" si="11"/>
        <v>8959912.288333334</v>
      </c>
      <c r="D24" s="76">
        <f t="shared" si="12"/>
        <v>8989469.9800000004</v>
      </c>
      <c r="E24" s="76">
        <f t="shared" si="13"/>
        <v>8930354.5966666657</v>
      </c>
      <c r="F24" s="76">
        <f t="shared" si="14"/>
        <v>0</v>
      </c>
      <c r="G24" s="76">
        <f t="shared" si="15"/>
        <v>0</v>
      </c>
      <c r="H24" s="153">
        <f t="shared" si="16"/>
        <v>-6.5760699423721416E-3</v>
      </c>
      <c r="I24" s="182">
        <v>6398355.9600000009</v>
      </c>
      <c r="J24" s="182">
        <v>8749982.6999999993</v>
      </c>
      <c r="K24" s="182">
        <v>11820071.280000001</v>
      </c>
      <c r="L24" s="182">
        <v>9478076.3800000008</v>
      </c>
      <c r="M24" s="182">
        <v>8860943.5699999984</v>
      </c>
      <c r="N24" s="182">
        <v>8452043.8399999999</v>
      </c>
      <c r="O24" s="182"/>
      <c r="P24" s="182"/>
      <c r="Q24" s="182"/>
      <c r="R24" s="182"/>
      <c r="S24" s="182"/>
      <c r="T24" s="213"/>
      <c r="U24" s="215"/>
      <c r="V24" s="79"/>
      <c r="W24" s="78">
        <f t="shared" si="17"/>
        <v>55.465767124036745</v>
      </c>
      <c r="X24" s="79">
        <f t="shared" si="18"/>
        <v>55.159485025065607</v>
      </c>
      <c r="Y24" s="79">
        <f t="shared" si="19"/>
        <v>55.77753120836109</v>
      </c>
      <c r="Z24" s="79">
        <f t="shared" si="20"/>
        <v>0</v>
      </c>
      <c r="AA24" s="79">
        <f t="shared" si="21"/>
        <v>0</v>
      </c>
      <c r="AB24" s="153">
        <f t="shared" si="24"/>
        <v>1.1204712716491649E-2</v>
      </c>
      <c r="AC24" s="105">
        <f t="shared" si="0"/>
        <v>39.225561774677075</v>
      </c>
      <c r="AD24" s="79">
        <f t="shared" si="1"/>
        <v>53.9240298277509</v>
      </c>
      <c r="AE24" s="79">
        <f t="shared" si="2"/>
        <v>72.278541474302145</v>
      </c>
      <c r="AF24" s="79">
        <f t="shared" si="3"/>
        <v>58.697592662550399</v>
      </c>
      <c r="AG24" s="79">
        <f t="shared" si="4"/>
        <v>55.37432161180859</v>
      </c>
      <c r="AH24" s="79">
        <f t="shared" si="5"/>
        <v>53.215074420127429</v>
      </c>
      <c r="AI24" s="79">
        <f t="shared" si="6"/>
        <v>0</v>
      </c>
      <c r="AJ24" s="79">
        <f t="shared" si="7"/>
        <v>0</v>
      </c>
      <c r="AK24" s="79">
        <f t="shared" si="8"/>
        <v>0</v>
      </c>
      <c r="AL24" s="79">
        <f t="shared" si="9"/>
        <v>0</v>
      </c>
      <c r="AM24" s="79">
        <f t="shared" si="10"/>
        <v>0</v>
      </c>
      <c r="AN24" s="211">
        <f t="shared" si="22"/>
        <v>0</v>
      </c>
      <c r="AO24" s="216">
        <f t="shared" si="23"/>
        <v>332.71512177121656</v>
      </c>
    </row>
    <row r="25" spans="1:41" x14ac:dyDescent="0.3">
      <c r="A25" s="1" t="s">
        <v>36</v>
      </c>
      <c r="B25" t="s">
        <v>37</v>
      </c>
      <c r="C25" s="75">
        <f t="shared" si="11"/>
        <v>38268.946666666663</v>
      </c>
      <c r="D25" s="76">
        <f t="shared" si="12"/>
        <v>50477.696666666663</v>
      </c>
      <c r="E25" s="76">
        <f t="shared" si="13"/>
        <v>26060.196666666667</v>
      </c>
      <c r="F25" s="76">
        <f t="shared" si="14"/>
        <v>0</v>
      </c>
      <c r="G25" s="76">
        <f t="shared" si="15"/>
        <v>0</v>
      </c>
      <c r="H25" s="153">
        <f t="shared" si="16"/>
        <v>-0.48372849025269177</v>
      </c>
      <c r="I25" s="182">
        <v>29323.71</v>
      </c>
      <c r="J25" s="182">
        <v>99687.6</v>
      </c>
      <c r="K25" s="182">
        <v>22421.78</v>
      </c>
      <c r="L25" s="182">
        <v>18123.04</v>
      </c>
      <c r="M25" s="182">
        <v>29131.1</v>
      </c>
      <c r="N25" s="182">
        <v>30926.449999999997</v>
      </c>
      <c r="O25" s="182"/>
      <c r="P25" s="182"/>
      <c r="Q25" s="182"/>
      <c r="R25" s="182"/>
      <c r="S25" s="182"/>
      <c r="T25" s="213"/>
      <c r="U25" s="215"/>
      <c r="V25" s="79"/>
      <c r="W25" s="78">
        <f t="shared" si="17"/>
        <v>0.23690148023651592</v>
      </c>
      <c r="X25" s="79">
        <f t="shared" si="18"/>
        <v>0.30973169270039697</v>
      </c>
      <c r="Y25" s="79">
        <f t="shared" si="19"/>
        <v>0.16276771735509662</v>
      </c>
      <c r="Z25" s="79">
        <f t="shared" si="20"/>
        <v>0</v>
      </c>
      <c r="AA25" s="79">
        <f t="shared" si="21"/>
        <v>0</v>
      </c>
      <c r="AB25" s="153">
        <f t="shared" si="24"/>
        <v>-0.47448801271834457</v>
      </c>
      <c r="AC25" s="105">
        <f t="shared" si="0"/>
        <v>0.17977102325324767</v>
      </c>
      <c r="AD25" s="79">
        <f t="shared" si="1"/>
        <v>0.61435059932825942</v>
      </c>
      <c r="AE25" s="79">
        <f t="shared" si="2"/>
        <v>0.13710691900816338</v>
      </c>
      <c r="AF25" s="79">
        <f t="shared" si="3"/>
        <v>0.11223572981241446</v>
      </c>
      <c r="AG25" s="79">
        <f t="shared" si="4"/>
        <v>0.18204775682887656</v>
      </c>
      <c r="AH25" s="79">
        <f t="shared" si="5"/>
        <v>0.19471661168056009</v>
      </c>
      <c r="AI25" s="79">
        <f t="shared" si="6"/>
        <v>0</v>
      </c>
      <c r="AJ25" s="79">
        <f t="shared" si="7"/>
        <v>0</v>
      </c>
      <c r="AK25" s="79">
        <f t="shared" si="8"/>
        <v>0</v>
      </c>
      <c r="AL25" s="79">
        <f t="shared" si="9"/>
        <v>0</v>
      </c>
      <c r="AM25" s="79">
        <f t="shared" si="10"/>
        <v>0</v>
      </c>
      <c r="AN25" s="211">
        <f t="shared" si="22"/>
        <v>0</v>
      </c>
      <c r="AO25" s="216">
        <f t="shared" si="23"/>
        <v>1.4202286399115216</v>
      </c>
    </row>
    <row r="26" spans="1:41" x14ac:dyDescent="0.3">
      <c r="A26" s="1" t="s">
        <v>38</v>
      </c>
      <c r="B26" t="s">
        <v>39</v>
      </c>
      <c r="C26" s="75">
        <f t="shared" si="11"/>
        <v>163656.87</v>
      </c>
      <c r="D26" s="76">
        <f t="shared" si="12"/>
        <v>167785.90333333335</v>
      </c>
      <c r="E26" s="76">
        <f t="shared" si="13"/>
        <v>159527.83666666667</v>
      </c>
      <c r="F26" s="76">
        <f t="shared" si="14"/>
        <v>0</v>
      </c>
      <c r="G26" s="76">
        <f t="shared" si="15"/>
        <v>0</v>
      </c>
      <c r="H26" s="153">
        <f t="shared" si="16"/>
        <v>-4.9217881255856868E-2</v>
      </c>
      <c r="I26" s="182">
        <v>154814.17000000001</v>
      </c>
      <c r="J26" s="182">
        <v>165439.09</v>
      </c>
      <c r="K26" s="182">
        <v>183104.45</v>
      </c>
      <c r="L26" s="182">
        <v>170680.95</v>
      </c>
      <c r="M26" s="182">
        <v>154948.34</v>
      </c>
      <c r="N26" s="182">
        <v>152954.22</v>
      </c>
      <c r="O26" s="182"/>
      <c r="P26" s="182"/>
      <c r="Q26" s="182"/>
      <c r="R26" s="182"/>
      <c r="S26" s="182"/>
      <c r="T26" s="213"/>
      <c r="U26" s="215"/>
      <c r="V26" s="79"/>
      <c r="W26" s="78">
        <f t="shared" si="17"/>
        <v>1.0131074443092865</v>
      </c>
      <c r="X26" s="79">
        <f t="shared" si="18"/>
        <v>1.0295361175823299</v>
      </c>
      <c r="Y26" s="79">
        <f t="shared" si="19"/>
        <v>0.99638472268487688</v>
      </c>
      <c r="Z26" s="79">
        <f t="shared" si="20"/>
        <v>0</v>
      </c>
      <c r="AA26" s="79">
        <f t="shared" si="21"/>
        <v>0</v>
      </c>
      <c r="AB26" s="153">
        <f t="shared" si="24"/>
        <v>-3.2200322389177333E-2</v>
      </c>
      <c r="AC26" s="105">
        <f t="shared" si="0"/>
        <v>0.949098928989621</v>
      </c>
      <c r="AD26" s="79">
        <f t="shared" si="1"/>
        <v>1.0195611499707269</v>
      </c>
      <c r="AE26" s="79">
        <f t="shared" si="2"/>
        <v>1.1196652092824166</v>
      </c>
      <c r="AF26" s="79">
        <f t="shared" si="3"/>
        <v>1.057024703820453</v>
      </c>
      <c r="AG26" s="79">
        <f t="shared" si="4"/>
        <v>0.96831213793362036</v>
      </c>
      <c r="AH26" s="79">
        <f t="shared" si="5"/>
        <v>0.96301798171607023</v>
      </c>
      <c r="AI26" s="79">
        <f t="shared" si="6"/>
        <v>0</v>
      </c>
      <c r="AJ26" s="79">
        <f t="shared" si="7"/>
        <v>0</v>
      </c>
      <c r="AK26" s="79">
        <f t="shared" si="8"/>
        <v>0</v>
      </c>
      <c r="AL26" s="79">
        <f t="shared" si="9"/>
        <v>0</v>
      </c>
      <c r="AM26" s="79">
        <f t="shared" si="10"/>
        <v>0</v>
      </c>
      <c r="AN26" s="211">
        <f t="shared" si="22"/>
        <v>0</v>
      </c>
      <c r="AO26" s="216">
        <f t="shared" si="23"/>
        <v>6.0766801117129079</v>
      </c>
    </row>
    <row r="27" spans="1:41" x14ac:dyDescent="0.3">
      <c r="A27" s="1" t="s">
        <v>40</v>
      </c>
      <c r="B27" t="s">
        <v>41</v>
      </c>
      <c r="C27" s="75">
        <f t="shared" si="11"/>
        <v>183731.97</v>
      </c>
      <c r="D27" s="76">
        <f t="shared" si="12"/>
        <v>166725.28</v>
      </c>
      <c r="E27" s="76">
        <f t="shared" si="13"/>
        <v>200738.66</v>
      </c>
      <c r="F27" s="76">
        <f t="shared" si="14"/>
        <v>0</v>
      </c>
      <c r="G27" s="76">
        <f t="shared" si="15"/>
        <v>0</v>
      </c>
      <c r="H27" s="153">
        <f t="shared" si="16"/>
        <v>0.20400853427866492</v>
      </c>
      <c r="I27" s="182">
        <v>120742.68</v>
      </c>
      <c r="J27" s="182">
        <v>142947.74999999997</v>
      </c>
      <c r="K27" s="182">
        <v>236485.41</v>
      </c>
      <c r="L27" s="182">
        <v>176184.74000000002</v>
      </c>
      <c r="M27" s="182">
        <v>220717.14</v>
      </c>
      <c r="N27" s="182">
        <v>205314.1</v>
      </c>
      <c r="O27" s="182"/>
      <c r="P27" s="182"/>
      <c r="Q27" s="182"/>
      <c r="R27" s="182"/>
      <c r="S27" s="182"/>
      <c r="T27" s="213"/>
      <c r="U27" s="215"/>
      <c r="V27" s="79"/>
      <c r="W27" s="78">
        <f t="shared" si="17"/>
        <v>1.1373810739788102</v>
      </c>
      <c r="X27" s="79">
        <f t="shared" si="18"/>
        <v>1.0230281213375685</v>
      </c>
      <c r="Y27" s="79">
        <f t="shared" si="19"/>
        <v>1.253780771152565</v>
      </c>
      <c r="Z27" s="79">
        <f t="shared" si="20"/>
        <v>0</v>
      </c>
      <c r="AA27" s="79">
        <f t="shared" si="21"/>
        <v>0</v>
      </c>
      <c r="AB27" s="153">
        <f t="shared" si="24"/>
        <v>0.22555846217921816</v>
      </c>
      <c r="AC27" s="105">
        <f t="shared" si="0"/>
        <v>0.74022131353568288</v>
      </c>
      <c r="AD27" s="79">
        <f t="shared" si="1"/>
        <v>0.88095245431855285</v>
      </c>
      <c r="AE27" s="79">
        <f t="shared" si="2"/>
        <v>1.4460843856055279</v>
      </c>
      <c r="AF27" s="79">
        <f t="shared" si="3"/>
        <v>1.0911095972701319</v>
      </c>
      <c r="AG27" s="79">
        <f t="shared" si="4"/>
        <v>1.3793183309482</v>
      </c>
      <c r="AH27" s="79">
        <f t="shared" si="5"/>
        <v>1.2926820208023775</v>
      </c>
      <c r="AI27" s="79">
        <f t="shared" si="6"/>
        <v>0</v>
      </c>
      <c r="AJ27" s="79">
        <f t="shared" si="7"/>
        <v>0</v>
      </c>
      <c r="AK27" s="79">
        <f t="shared" si="8"/>
        <v>0</v>
      </c>
      <c r="AL27" s="79">
        <f t="shared" si="9"/>
        <v>0</v>
      </c>
      <c r="AM27" s="79">
        <f t="shared" si="10"/>
        <v>0</v>
      </c>
      <c r="AN27" s="211">
        <f t="shared" si="22"/>
        <v>0</v>
      </c>
      <c r="AO27" s="216">
        <f t="shared" si="23"/>
        <v>6.8303681024804739</v>
      </c>
    </row>
    <row r="28" spans="1:41" x14ac:dyDescent="0.3">
      <c r="A28" s="1" t="s">
        <v>42</v>
      </c>
      <c r="B28" t="s">
        <v>43</v>
      </c>
      <c r="C28" s="75">
        <f t="shared" si="11"/>
        <v>1546478.4866666666</v>
      </c>
      <c r="D28" s="76">
        <f t="shared" si="12"/>
        <v>1440876.3466666667</v>
      </c>
      <c r="E28" s="76">
        <f t="shared" si="13"/>
        <v>1652080.6266666662</v>
      </c>
      <c r="F28" s="76">
        <f t="shared" si="14"/>
        <v>0</v>
      </c>
      <c r="G28" s="76">
        <f t="shared" si="15"/>
        <v>0</v>
      </c>
      <c r="H28" s="153">
        <f t="shared" si="16"/>
        <v>0.1465804338370888</v>
      </c>
      <c r="I28" s="182">
        <v>1487250.21</v>
      </c>
      <c r="J28" s="182">
        <v>1233984.4099999999</v>
      </c>
      <c r="K28" s="182">
        <v>1601394.42</v>
      </c>
      <c r="L28" s="182">
        <v>1460889.2099999997</v>
      </c>
      <c r="M28" s="182">
        <v>1769865.18</v>
      </c>
      <c r="N28" s="182">
        <v>1725487.4899999998</v>
      </c>
      <c r="O28" s="182"/>
      <c r="P28" s="182"/>
      <c r="Q28" s="182"/>
      <c r="R28" s="182"/>
      <c r="S28" s="182"/>
      <c r="T28" s="213"/>
      <c r="U28" s="215"/>
      <c r="V28" s="79"/>
      <c r="W28" s="78">
        <f t="shared" si="17"/>
        <v>9.5733767076576726</v>
      </c>
      <c r="X28" s="79">
        <f t="shared" si="18"/>
        <v>8.8412328472930977</v>
      </c>
      <c r="Y28" s="79">
        <f t="shared" si="19"/>
        <v>10.318624833444368</v>
      </c>
      <c r="Z28" s="79">
        <f t="shared" si="20"/>
        <v>0</v>
      </c>
      <c r="AA28" s="79">
        <f t="shared" si="21"/>
        <v>0</v>
      </c>
      <c r="AB28" s="153">
        <f t="shared" si="24"/>
        <v>0.16710248578099604</v>
      </c>
      <c r="AC28" s="105">
        <f t="shared" si="0"/>
        <v>9.1176898177381869</v>
      </c>
      <c r="AD28" s="79">
        <f t="shared" si="1"/>
        <v>7.60474785073799</v>
      </c>
      <c r="AE28" s="79">
        <f t="shared" si="2"/>
        <v>9.7923650594673912</v>
      </c>
      <c r="AF28" s="79">
        <f t="shared" si="3"/>
        <v>9.0472661683377389</v>
      </c>
      <c r="AG28" s="79">
        <f t="shared" si="4"/>
        <v>11.060343959154849</v>
      </c>
      <c r="AH28" s="79">
        <f t="shared" si="5"/>
        <v>10.863874694638223</v>
      </c>
      <c r="AI28" s="79">
        <f t="shared" si="6"/>
        <v>0</v>
      </c>
      <c r="AJ28" s="79">
        <f t="shared" si="7"/>
        <v>0</v>
      </c>
      <c r="AK28" s="79">
        <f t="shared" si="8"/>
        <v>0</v>
      </c>
      <c r="AL28" s="79">
        <f t="shared" si="9"/>
        <v>0</v>
      </c>
      <c r="AM28" s="79">
        <f t="shared" si="10"/>
        <v>0</v>
      </c>
      <c r="AN28" s="211">
        <f t="shared" si="22"/>
        <v>0</v>
      </c>
      <c r="AO28" s="216">
        <f t="shared" si="23"/>
        <v>57.48628755007438</v>
      </c>
    </row>
    <row r="29" spans="1:41" x14ac:dyDescent="0.3">
      <c r="A29" s="1" t="s">
        <v>44</v>
      </c>
      <c r="B29" t="s">
        <v>45</v>
      </c>
      <c r="C29" s="75">
        <f t="shared" si="11"/>
        <v>24995.710000000003</v>
      </c>
      <c r="D29" s="76">
        <f t="shared" si="12"/>
        <v>13681.673333333334</v>
      </c>
      <c r="E29" s="76">
        <f t="shared" si="13"/>
        <v>36309.746666666666</v>
      </c>
      <c r="F29" s="76">
        <f t="shared" si="14"/>
        <v>0</v>
      </c>
      <c r="G29" s="76">
        <f t="shared" si="15"/>
        <v>0</v>
      </c>
      <c r="H29" s="153">
        <f t="shared" si="16"/>
        <v>1.6538966237560611</v>
      </c>
      <c r="I29" s="182">
        <v>15308.12</v>
      </c>
      <c r="J29" s="182">
        <v>10213.06</v>
      </c>
      <c r="K29" s="182">
        <v>15523.840000000002</v>
      </c>
      <c r="L29" s="182">
        <v>26596.9</v>
      </c>
      <c r="M29" s="182">
        <v>49556.63</v>
      </c>
      <c r="N29" s="182">
        <v>32775.710000000006</v>
      </c>
      <c r="O29" s="182"/>
      <c r="P29" s="182"/>
      <c r="Q29" s="182"/>
      <c r="R29" s="182"/>
      <c r="S29" s="182"/>
      <c r="T29" s="213"/>
      <c r="U29" s="215"/>
      <c r="V29" s="79"/>
      <c r="W29" s="78">
        <f t="shared" si="17"/>
        <v>0.15473435289820758</v>
      </c>
      <c r="X29" s="79">
        <f t="shared" si="18"/>
        <v>8.3950895550778559E-2</v>
      </c>
      <c r="Y29" s="79">
        <f t="shared" si="19"/>
        <v>0.22678472684876749</v>
      </c>
      <c r="Z29" s="79">
        <f t="shared" si="20"/>
        <v>0</v>
      </c>
      <c r="AA29" s="79">
        <f t="shared" si="21"/>
        <v>0</v>
      </c>
      <c r="AB29" s="153">
        <f t="shared" si="24"/>
        <v>1.7013973509263451</v>
      </c>
      <c r="AC29" s="105">
        <f t="shared" si="0"/>
        <v>9.3847483708013268E-2</v>
      </c>
      <c r="AD29" s="79">
        <f t="shared" si="1"/>
        <v>6.2940621822327666E-2</v>
      </c>
      <c r="AE29" s="79">
        <f t="shared" si="2"/>
        <v>9.4926712936068747E-2</v>
      </c>
      <c r="AF29" s="79">
        <f t="shared" si="3"/>
        <v>0.16471422466913974</v>
      </c>
      <c r="AG29" s="79">
        <f t="shared" si="4"/>
        <v>0.30969216155581525</v>
      </c>
      <c r="AH29" s="79">
        <f t="shared" si="5"/>
        <v>0.20635977283602391</v>
      </c>
      <c r="AI29" s="79">
        <f t="shared" si="6"/>
        <v>0</v>
      </c>
      <c r="AJ29" s="79">
        <f t="shared" si="7"/>
        <v>0</v>
      </c>
      <c r="AK29" s="79">
        <f t="shared" si="8"/>
        <v>0</v>
      </c>
      <c r="AL29" s="79">
        <f t="shared" si="9"/>
        <v>0</v>
      </c>
      <c r="AM29" s="79">
        <f t="shared" si="10"/>
        <v>0</v>
      </c>
      <c r="AN29" s="211">
        <f t="shared" si="22"/>
        <v>0</v>
      </c>
      <c r="AO29" s="216">
        <f t="shared" si="23"/>
        <v>0.93248097752738857</v>
      </c>
    </row>
    <row r="30" spans="1:41" x14ac:dyDescent="0.3">
      <c r="A30" s="1" t="s">
        <v>46</v>
      </c>
      <c r="B30" t="s">
        <v>47</v>
      </c>
      <c r="C30" s="75">
        <f t="shared" si="11"/>
        <v>11910.681666666665</v>
      </c>
      <c r="D30" s="76">
        <f t="shared" si="12"/>
        <v>12491.936666666666</v>
      </c>
      <c r="E30" s="76">
        <f t="shared" si="13"/>
        <v>11329.426666666666</v>
      </c>
      <c r="F30" s="76">
        <f t="shared" si="14"/>
        <v>0</v>
      </c>
      <c r="G30" s="76">
        <f t="shared" si="15"/>
        <v>0</v>
      </c>
      <c r="H30" s="153">
        <f t="shared" si="16"/>
        <v>-9.3060830439688977E-2</v>
      </c>
      <c r="I30" s="182">
        <v>11360.41</v>
      </c>
      <c r="J30" s="182">
        <v>7618.0999999999995</v>
      </c>
      <c r="K30" s="182">
        <v>18497.3</v>
      </c>
      <c r="L30" s="182">
        <v>10342.41</v>
      </c>
      <c r="M30" s="182">
        <v>13468.68</v>
      </c>
      <c r="N30" s="182">
        <v>10177.189999999999</v>
      </c>
      <c r="O30" s="182"/>
      <c r="P30" s="182"/>
      <c r="Q30" s="182"/>
      <c r="R30" s="182"/>
      <c r="S30" s="182"/>
      <c r="T30" s="213"/>
      <c r="U30" s="215"/>
      <c r="V30" s="79"/>
      <c r="W30" s="78">
        <f t="shared" si="17"/>
        <v>7.3732317276373055E-2</v>
      </c>
      <c r="X30" s="79">
        <f t="shared" si="18"/>
        <v>7.6650658496227375E-2</v>
      </c>
      <c r="Y30" s="79">
        <f t="shared" si="19"/>
        <v>7.0761742171885411E-2</v>
      </c>
      <c r="Z30" s="79">
        <f t="shared" si="20"/>
        <v>0</v>
      </c>
      <c r="AA30" s="79">
        <f t="shared" si="21"/>
        <v>0</v>
      </c>
      <c r="AB30" s="153">
        <f t="shared" si="24"/>
        <v>-7.682799391256119E-2</v>
      </c>
      <c r="AC30" s="105">
        <f t="shared" si="0"/>
        <v>6.9645775731530121E-2</v>
      </c>
      <c r="AD30" s="79">
        <f t="shared" si="1"/>
        <v>4.6948510153144545E-2</v>
      </c>
      <c r="AE30" s="79">
        <f t="shared" si="2"/>
        <v>0.11310912037178585</v>
      </c>
      <c r="AF30" s="79">
        <f t="shared" si="3"/>
        <v>6.4050398518637794E-2</v>
      </c>
      <c r="AG30" s="79">
        <f t="shared" si="4"/>
        <v>8.4169254900980511E-2</v>
      </c>
      <c r="AH30" s="79">
        <f t="shared" si="5"/>
        <v>6.4076800060442737E-2</v>
      </c>
      <c r="AI30" s="79">
        <f t="shared" si="6"/>
        <v>0</v>
      </c>
      <c r="AJ30" s="79">
        <f t="shared" si="7"/>
        <v>0</v>
      </c>
      <c r="AK30" s="79">
        <f t="shared" si="8"/>
        <v>0</v>
      </c>
      <c r="AL30" s="79">
        <f t="shared" si="9"/>
        <v>0</v>
      </c>
      <c r="AM30" s="79">
        <f t="shared" si="10"/>
        <v>0</v>
      </c>
      <c r="AN30" s="211">
        <f t="shared" si="22"/>
        <v>0</v>
      </c>
      <c r="AO30" s="216">
        <f t="shared" si="23"/>
        <v>0.44199985973652162</v>
      </c>
    </row>
    <row r="31" spans="1:41" x14ac:dyDescent="0.3">
      <c r="A31" s="1" t="s">
        <v>48</v>
      </c>
      <c r="B31" t="s">
        <v>49</v>
      </c>
      <c r="C31" s="75">
        <f t="shared" si="11"/>
        <v>0</v>
      </c>
      <c r="D31" s="76">
        <f t="shared" si="12"/>
        <v>0</v>
      </c>
      <c r="E31" s="76">
        <f t="shared" si="13"/>
        <v>0</v>
      </c>
      <c r="F31" s="76">
        <f t="shared" si="14"/>
        <v>0</v>
      </c>
      <c r="G31" s="76">
        <f t="shared" si="15"/>
        <v>0</v>
      </c>
      <c r="H31" s="153">
        <f t="shared" si="16"/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/>
      <c r="P31" s="182"/>
      <c r="Q31" s="182"/>
      <c r="R31" s="182"/>
      <c r="S31" s="182"/>
      <c r="T31" s="213"/>
      <c r="U31" s="215"/>
      <c r="V31" s="79"/>
      <c r="W31" s="78">
        <f t="shared" si="17"/>
        <v>0</v>
      </c>
      <c r="X31" s="79">
        <f t="shared" si="18"/>
        <v>0</v>
      </c>
      <c r="Y31" s="79">
        <f t="shared" si="19"/>
        <v>0</v>
      </c>
      <c r="Z31" s="79">
        <f t="shared" si="20"/>
        <v>0</v>
      </c>
      <c r="AA31" s="79">
        <f t="shared" si="21"/>
        <v>0</v>
      </c>
      <c r="AB31" s="153">
        <f t="shared" si="24"/>
        <v>0</v>
      </c>
      <c r="AC31" s="105">
        <f t="shared" si="0"/>
        <v>0</v>
      </c>
      <c r="AD31" s="79">
        <f t="shared" si="1"/>
        <v>0</v>
      </c>
      <c r="AE31" s="79">
        <f t="shared" si="2"/>
        <v>0</v>
      </c>
      <c r="AF31" s="79">
        <f t="shared" si="3"/>
        <v>0</v>
      </c>
      <c r="AG31" s="79">
        <f t="shared" si="4"/>
        <v>0</v>
      </c>
      <c r="AH31" s="79">
        <f t="shared" si="5"/>
        <v>0</v>
      </c>
      <c r="AI31" s="79">
        <f t="shared" si="6"/>
        <v>0</v>
      </c>
      <c r="AJ31" s="79">
        <f t="shared" si="7"/>
        <v>0</v>
      </c>
      <c r="AK31" s="79">
        <f t="shared" si="8"/>
        <v>0</v>
      </c>
      <c r="AL31" s="79">
        <f t="shared" si="9"/>
        <v>0</v>
      </c>
      <c r="AM31" s="79">
        <f t="shared" si="10"/>
        <v>0</v>
      </c>
      <c r="AN31" s="211">
        <f t="shared" si="22"/>
        <v>0</v>
      </c>
      <c r="AO31" s="216">
        <f t="shared" si="23"/>
        <v>0</v>
      </c>
    </row>
    <row r="32" spans="1:41" x14ac:dyDescent="0.3">
      <c r="A32" s="1" t="s">
        <v>50</v>
      </c>
      <c r="B32" t="s">
        <v>51</v>
      </c>
      <c r="C32" s="75">
        <f t="shared" si="11"/>
        <v>0</v>
      </c>
      <c r="D32" s="76">
        <f t="shared" si="12"/>
        <v>0</v>
      </c>
      <c r="E32" s="76">
        <f t="shared" si="13"/>
        <v>0</v>
      </c>
      <c r="F32" s="76">
        <f t="shared" si="14"/>
        <v>0</v>
      </c>
      <c r="G32" s="76">
        <f t="shared" si="15"/>
        <v>0</v>
      </c>
      <c r="H32" s="153">
        <f t="shared" si="16"/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/>
      <c r="P32" s="182"/>
      <c r="Q32" s="182"/>
      <c r="R32" s="182"/>
      <c r="S32" s="182"/>
      <c r="T32" s="213"/>
      <c r="U32" s="215"/>
      <c r="V32" s="79"/>
      <c r="W32" s="78">
        <f t="shared" si="17"/>
        <v>0</v>
      </c>
      <c r="X32" s="79">
        <f t="shared" si="18"/>
        <v>0</v>
      </c>
      <c r="Y32" s="79">
        <f t="shared" si="19"/>
        <v>0</v>
      </c>
      <c r="Z32" s="79">
        <f t="shared" si="20"/>
        <v>0</v>
      </c>
      <c r="AA32" s="79">
        <f t="shared" si="21"/>
        <v>0</v>
      </c>
      <c r="AB32" s="153">
        <f t="shared" si="24"/>
        <v>0</v>
      </c>
      <c r="AC32" s="105">
        <f t="shared" si="0"/>
        <v>0</v>
      </c>
      <c r="AD32" s="79">
        <f t="shared" si="1"/>
        <v>0</v>
      </c>
      <c r="AE32" s="79">
        <f t="shared" si="2"/>
        <v>0</v>
      </c>
      <c r="AF32" s="79">
        <f t="shared" si="3"/>
        <v>0</v>
      </c>
      <c r="AG32" s="79">
        <f t="shared" si="4"/>
        <v>0</v>
      </c>
      <c r="AH32" s="79">
        <f t="shared" si="5"/>
        <v>0</v>
      </c>
      <c r="AI32" s="79">
        <f t="shared" si="6"/>
        <v>0</v>
      </c>
      <c r="AJ32" s="79">
        <f t="shared" si="7"/>
        <v>0</v>
      </c>
      <c r="AK32" s="79">
        <f t="shared" si="8"/>
        <v>0</v>
      </c>
      <c r="AL32" s="79">
        <f t="shared" si="9"/>
        <v>0</v>
      </c>
      <c r="AM32" s="79">
        <f t="shared" si="10"/>
        <v>0</v>
      </c>
      <c r="AN32" s="211">
        <f t="shared" si="22"/>
        <v>0</v>
      </c>
      <c r="AO32" s="216">
        <f t="shared" si="23"/>
        <v>0</v>
      </c>
    </row>
    <row r="33" spans="1:41" x14ac:dyDescent="0.3">
      <c r="A33" s="1" t="s">
        <v>52</v>
      </c>
      <c r="B33" t="s">
        <v>53</v>
      </c>
      <c r="C33" s="75">
        <f t="shared" si="11"/>
        <v>99813.364999999991</v>
      </c>
      <c r="D33" s="76">
        <f t="shared" si="12"/>
        <v>100881.04999999999</v>
      </c>
      <c r="E33" s="76">
        <f t="shared" si="13"/>
        <v>98745.68</v>
      </c>
      <c r="F33" s="76">
        <f t="shared" si="14"/>
        <v>0</v>
      </c>
      <c r="G33" s="76">
        <f t="shared" si="15"/>
        <v>0</v>
      </c>
      <c r="H33" s="153">
        <f t="shared" si="16"/>
        <v>-2.1167206328641459E-2</v>
      </c>
      <c r="I33" s="182">
        <v>79646.849999999991</v>
      </c>
      <c r="J33" s="182">
        <v>95040.02</v>
      </c>
      <c r="K33" s="182">
        <v>127956.27999999998</v>
      </c>
      <c r="L33" s="182">
        <v>87562.33</v>
      </c>
      <c r="M33" s="182">
        <v>115682.48</v>
      </c>
      <c r="N33" s="182">
        <v>92992.23</v>
      </c>
      <c r="O33" s="182"/>
      <c r="P33" s="182"/>
      <c r="Q33" s="182"/>
      <c r="R33" s="182"/>
      <c r="S33" s="182"/>
      <c r="T33" s="213"/>
      <c r="U33" s="215"/>
      <c r="V33" s="79"/>
      <c r="W33" s="78">
        <f t="shared" si="17"/>
        <v>0.61788828738481916</v>
      </c>
      <c r="X33" s="79">
        <f t="shared" si="18"/>
        <v>0.61900721390338231</v>
      </c>
      <c r="Y33" s="79">
        <f t="shared" si="19"/>
        <v>0.61674933377748165</v>
      </c>
      <c r="Z33" s="79">
        <f t="shared" si="20"/>
        <v>0</v>
      </c>
      <c r="AA33" s="79">
        <f t="shared" si="21"/>
        <v>0</v>
      </c>
      <c r="AB33" s="153">
        <f t="shared" si="24"/>
        <v>-3.6475828959451994E-3</v>
      </c>
      <c r="AC33" s="105">
        <f t="shared" si="0"/>
        <v>0.48828049804741375</v>
      </c>
      <c r="AD33" s="79">
        <f t="shared" si="1"/>
        <v>0.58570868640803631</v>
      </c>
      <c r="AE33" s="79">
        <f t="shared" si="2"/>
        <v>0.7824397223835875</v>
      </c>
      <c r="AF33" s="79">
        <f t="shared" si="3"/>
        <v>0.54227226842877763</v>
      </c>
      <c r="AG33" s="79">
        <f t="shared" si="4"/>
        <v>0.72292965210381266</v>
      </c>
      <c r="AH33" s="79">
        <f t="shared" si="5"/>
        <v>0.58549015286977102</v>
      </c>
      <c r="AI33" s="79">
        <f t="shared" si="6"/>
        <v>0</v>
      </c>
      <c r="AJ33" s="79">
        <f t="shared" si="7"/>
        <v>0</v>
      </c>
      <c r="AK33" s="79">
        <f t="shared" si="8"/>
        <v>0</v>
      </c>
      <c r="AL33" s="79">
        <f t="shared" si="9"/>
        <v>0</v>
      </c>
      <c r="AM33" s="79">
        <f t="shared" si="10"/>
        <v>0</v>
      </c>
      <c r="AN33" s="211">
        <f t="shared" si="22"/>
        <v>0</v>
      </c>
      <c r="AO33" s="216">
        <f t="shared" si="23"/>
        <v>3.7071209802413989</v>
      </c>
    </row>
    <row r="34" spans="1:41" x14ac:dyDescent="0.3">
      <c r="A34" s="1" t="s">
        <v>54</v>
      </c>
      <c r="B34" t="s">
        <v>55</v>
      </c>
      <c r="C34" s="75">
        <f t="shared" si="11"/>
        <v>1406115.3499999999</v>
      </c>
      <c r="D34" s="76">
        <f t="shared" si="12"/>
        <v>1377609.0533333335</v>
      </c>
      <c r="E34" s="76">
        <f t="shared" si="13"/>
        <v>1434621.6466666665</v>
      </c>
      <c r="F34" s="76">
        <f t="shared" si="14"/>
        <v>0</v>
      </c>
      <c r="G34" s="76">
        <f t="shared" si="15"/>
        <v>0</v>
      </c>
      <c r="H34" s="153">
        <f t="shared" si="16"/>
        <v>4.1385176146587044E-2</v>
      </c>
      <c r="I34" s="182">
        <v>1788810.8900000001</v>
      </c>
      <c r="J34" s="182">
        <v>827728.51</v>
      </c>
      <c r="K34" s="182">
        <v>1516287.76</v>
      </c>
      <c r="L34" s="182">
        <v>1422999.79</v>
      </c>
      <c r="M34" s="182">
        <v>1306214.0999999999</v>
      </c>
      <c r="N34" s="182">
        <v>1574651.0499999998</v>
      </c>
      <c r="O34" s="182"/>
      <c r="P34" s="182"/>
      <c r="Q34" s="182"/>
      <c r="R34" s="182"/>
      <c r="S34" s="182"/>
      <c r="T34" s="213"/>
      <c r="U34" s="215"/>
      <c r="V34" s="79"/>
      <c r="W34" s="78">
        <f t="shared" si="17"/>
        <v>8.7044676379461361</v>
      </c>
      <c r="X34" s="79">
        <f t="shared" si="18"/>
        <v>8.4530240511170618</v>
      </c>
      <c r="Y34" s="79">
        <f t="shared" si="19"/>
        <v>8.9604116838774139</v>
      </c>
      <c r="Z34" s="79">
        <f t="shared" si="20"/>
        <v>0</v>
      </c>
      <c r="AA34" s="79">
        <f t="shared" si="21"/>
        <v>0</v>
      </c>
      <c r="AB34" s="153">
        <f t="shared" si="24"/>
        <v>6.0024392417681718E-2</v>
      </c>
      <c r="AC34" s="105">
        <f t="shared" si="0"/>
        <v>10.966428330584796</v>
      </c>
      <c r="AD34" s="79">
        <f t="shared" si="1"/>
        <v>5.1010908698733557</v>
      </c>
      <c r="AE34" s="79">
        <f t="shared" si="2"/>
        <v>9.2719464334851871</v>
      </c>
      <c r="AF34" s="79">
        <f t="shared" si="3"/>
        <v>8.8126175273884808</v>
      </c>
      <c r="AG34" s="79">
        <f t="shared" si="4"/>
        <v>8.1628687843318595</v>
      </c>
      <c r="AH34" s="79">
        <f t="shared" si="5"/>
        <v>9.9141905079708863</v>
      </c>
      <c r="AI34" s="79">
        <f t="shared" si="6"/>
        <v>0</v>
      </c>
      <c r="AJ34" s="79">
        <f t="shared" si="7"/>
        <v>0</v>
      </c>
      <c r="AK34" s="79">
        <f t="shared" si="8"/>
        <v>0</v>
      </c>
      <c r="AL34" s="79">
        <f t="shared" si="9"/>
        <v>0</v>
      </c>
      <c r="AM34" s="79">
        <f t="shared" si="10"/>
        <v>0</v>
      </c>
      <c r="AN34" s="211">
        <f t="shared" si="22"/>
        <v>0</v>
      </c>
      <c r="AO34" s="216">
        <f t="shared" si="23"/>
        <v>52.229142453634566</v>
      </c>
    </row>
    <row r="35" spans="1:41" x14ac:dyDescent="0.3">
      <c r="A35" s="1" t="s">
        <v>56</v>
      </c>
      <c r="B35" t="s">
        <v>57</v>
      </c>
      <c r="C35" s="75">
        <f t="shared" si="11"/>
        <v>66085.731666666659</v>
      </c>
      <c r="D35" s="76">
        <f t="shared" si="12"/>
        <v>65120.969999999994</v>
      </c>
      <c r="E35" s="76">
        <f t="shared" si="13"/>
        <v>67050.493333333332</v>
      </c>
      <c r="F35" s="76">
        <f t="shared" si="14"/>
        <v>0</v>
      </c>
      <c r="G35" s="76">
        <f t="shared" si="15"/>
        <v>0</v>
      </c>
      <c r="H35" s="153">
        <f t="shared" si="16"/>
        <v>2.9629830964332048E-2</v>
      </c>
      <c r="I35" s="182">
        <v>61465.59</v>
      </c>
      <c r="J35" s="182">
        <v>63299.96</v>
      </c>
      <c r="K35" s="182">
        <v>70597.36</v>
      </c>
      <c r="L35" s="182">
        <v>67875.290000000008</v>
      </c>
      <c r="M35" s="182">
        <v>69968.44</v>
      </c>
      <c r="N35" s="182">
        <v>63307.75</v>
      </c>
      <c r="O35" s="182"/>
      <c r="P35" s="182"/>
      <c r="Q35" s="182"/>
      <c r="R35" s="182"/>
      <c r="S35" s="182"/>
      <c r="T35" s="213"/>
      <c r="U35" s="215"/>
      <c r="V35" s="79"/>
      <c r="W35" s="78">
        <f t="shared" si="17"/>
        <v>0.40909951848722237</v>
      </c>
      <c r="X35" s="79">
        <f t="shared" si="18"/>
        <v>0.39958297625159273</v>
      </c>
      <c r="Y35" s="79">
        <f t="shared" si="19"/>
        <v>0.41878639240506332</v>
      </c>
      <c r="Z35" s="79">
        <f t="shared" si="20"/>
        <v>0</v>
      </c>
      <c r="AA35" s="79">
        <f t="shared" si="21"/>
        <v>0</v>
      </c>
      <c r="AB35" s="153">
        <f t="shared" si="24"/>
        <v>4.8058644373726755E-2</v>
      </c>
      <c r="AC35" s="105">
        <f t="shared" si="0"/>
        <v>0.37681903173795495</v>
      </c>
      <c r="AD35" s="79">
        <f t="shared" si="1"/>
        <v>0.39010236341786581</v>
      </c>
      <c r="AE35" s="79">
        <f t="shared" si="2"/>
        <v>0.43169572262818356</v>
      </c>
      <c r="AF35" s="79">
        <f t="shared" si="3"/>
        <v>0.42035070878722763</v>
      </c>
      <c r="AG35" s="79">
        <f t="shared" si="4"/>
        <v>0.43725082646435737</v>
      </c>
      <c r="AH35" s="79">
        <f t="shared" si="5"/>
        <v>0.39859313219331605</v>
      </c>
      <c r="AI35" s="79">
        <f t="shared" si="6"/>
        <v>0</v>
      </c>
      <c r="AJ35" s="79">
        <f t="shared" si="7"/>
        <v>0</v>
      </c>
      <c r="AK35" s="79">
        <f t="shared" si="8"/>
        <v>0</v>
      </c>
      <c r="AL35" s="79">
        <f t="shared" si="9"/>
        <v>0</v>
      </c>
      <c r="AM35" s="79">
        <f t="shared" si="10"/>
        <v>0</v>
      </c>
      <c r="AN35" s="211">
        <f t="shared" si="22"/>
        <v>0</v>
      </c>
      <c r="AO35" s="216">
        <f t="shared" si="23"/>
        <v>2.4548117852289053</v>
      </c>
    </row>
    <row r="36" spans="1:41" x14ac:dyDescent="0.3">
      <c r="A36" s="1" t="s">
        <v>58</v>
      </c>
      <c r="B36" t="s">
        <v>59</v>
      </c>
      <c r="C36" s="75">
        <f t="shared" si="11"/>
        <v>0</v>
      </c>
      <c r="D36" s="76">
        <f t="shared" si="12"/>
        <v>0</v>
      </c>
      <c r="E36" s="76">
        <f t="shared" si="13"/>
        <v>0</v>
      </c>
      <c r="F36" s="76">
        <f t="shared" si="14"/>
        <v>0</v>
      </c>
      <c r="G36" s="76">
        <f t="shared" si="15"/>
        <v>0</v>
      </c>
      <c r="H36" s="153">
        <f t="shared" si="16"/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/>
      <c r="P36" s="182"/>
      <c r="Q36" s="182"/>
      <c r="R36" s="182"/>
      <c r="S36" s="182"/>
      <c r="T36" s="213"/>
      <c r="U36" s="215"/>
      <c r="V36" s="79"/>
      <c r="W36" s="78">
        <f t="shared" si="17"/>
        <v>0</v>
      </c>
      <c r="X36" s="79">
        <f t="shared" si="18"/>
        <v>0</v>
      </c>
      <c r="Y36" s="79">
        <f t="shared" si="19"/>
        <v>0</v>
      </c>
      <c r="Z36" s="79">
        <f t="shared" si="20"/>
        <v>0</v>
      </c>
      <c r="AA36" s="79">
        <f t="shared" si="21"/>
        <v>0</v>
      </c>
      <c r="AB36" s="153">
        <f t="shared" si="24"/>
        <v>0</v>
      </c>
      <c r="AC36" s="105">
        <f t="shared" si="0"/>
        <v>0</v>
      </c>
      <c r="AD36" s="79">
        <f t="shared" si="1"/>
        <v>0</v>
      </c>
      <c r="AE36" s="79">
        <f t="shared" si="2"/>
        <v>0</v>
      </c>
      <c r="AF36" s="79">
        <f t="shared" si="3"/>
        <v>0</v>
      </c>
      <c r="AG36" s="79">
        <f t="shared" si="4"/>
        <v>0</v>
      </c>
      <c r="AH36" s="79">
        <f t="shared" si="5"/>
        <v>0</v>
      </c>
      <c r="AI36" s="79">
        <f t="shared" si="6"/>
        <v>0</v>
      </c>
      <c r="AJ36" s="79">
        <f t="shared" si="7"/>
        <v>0</v>
      </c>
      <c r="AK36" s="79">
        <f t="shared" si="8"/>
        <v>0</v>
      </c>
      <c r="AL36" s="79">
        <f t="shared" si="9"/>
        <v>0</v>
      </c>
      <c r="AM36" s="79">
        <f t="shared" si="10"/>
        <v>0</v>
      </c>
      <c r="AN36" s="211">
        <f t="shared" si="22"/>
        <v>0</v>
      </c>
      <c r="AO36" s="216">
        <f t="shared" si="23"/>
        <v>0</v>
      </c>
    </row>
    <row r="37" spans="1:41" x14ac:dyDescent="0.3">
      <c r="A37" s="1" t="s">
        <v>60</v>
      </c>
      <c r="B37" t="s">
        <v>61</v>
      </c>
      <c r="C37" s="75">
        <f t="shared" si="11"/>
        <v>3021.0983333333329</v>
      </c>
      <c r="D37" s="76">
        <f t="shared" si="12"/>
        <v>2013.2033333333331</v>
      </c>
      <c r="E37" s="76">
        <f t="shared" si="13"/>
        <v>4028.9933333333333</v>
      </c>
      <c r="F37" s="76">
        <f t="shared" si="14"/>
        <v>0</v>
      </c>
      <c r="G37" s="76">
        <f t="shared" si="15"/>
        <v>0</v>
      </c>
      <c r="H37" s="153">
        <f t="shared" si="16"/>
        <v>1.0012848511741654</v>
      </c>
      <c r="I37" s="182">
        <v>2561.9899999999998</v>
      </c>
      <c r="J37" s="182">
        <v>1918.1499999999999</v>
      </c>
      <c r="K37" s="182">
        <v>1559.47</v>
      </c>
      <c r="L37" s="182">
        <v>2772.49</v>
      </c>
      <c r="M37" s="182">
        <v>5164.3999999999996</v>
      </c>
      <c r="N37" s="182">
        <v>4150.09</v>
      </c>
      <c r="O37" s="182"/>
      <c r="P37" s="182"/>
      <c r="Q37" s="182"/>
      <c r="R37" s="182"/>
      <c r="S37" s="182"/>
      <c r="T37" s="213"/>
      <c r="U37" s="215"/>
      <c r="V37" s="79"/>
      <c r="W37" s="78">
        <f t="shared" si="17"/>
        <v>1.870191707497753E-2</v>
      </c>
      <c r="X37" s="79">
        <f t="shared" si="18"/>
        <v>1.2353037427620638E-2</v>
      </c>
      <c r="Y37" s="79">
        <f t="shared" si="19"/>
        <v>2.5164432045303133E-2</v>
      </c>
      <c r="Z37" s="79">
        <f t="shared" si="20"/>
        <v>0</v>
      </c>
      <c r="AA37" s="79">
        <f t="shared" si="21"/>
        <v>0</v>
      </c>
      <c r="AB37" s="153">
        <f t="shared" si="24"/>
        <v>1.0371048167503321</v>
      </c>
      <c r="AC37" s="105">
        <f t="shared" si="0"/>
        <v>1.570645610206171E-2</v>
      </c>
      <c r="AD37" s="79">
        <f t="shared" si="1"/>
        <v>1.1821095122176686E-2</v>
      </c>
      <c r="AE37" s="79">
        <f t="shared" si="2"/>
        <v>9.5360014675757478E-3</v>
      </c>
      <c r="AF37" s="79">
        <f t="shared" si="3"/>
        <v>1.7169991267889987E-2</v>
      </c>
      <c r="AG37" s="79">
        <f t="shared" si="4"/>
        <v>3.2273667501984134E-2</v>
      </c>
      <c r="AH37" s="79">
        <f t="shared" si="5"/>
        <v>2.6129460800362658E-2</v>
      </c>
      <c r="AI37" s="79">
        <f t="shared" si="6"/>
        <v>0</v>
      </c>
      <c r="AJ37" s="79">
        <f t="shared" si="7"/>
        <v>0</v>
      </c>
      <c r="AK37" s="79">
        <f t="shared" si="8"/>
        <v>0</v>
      </c>
      <c r="AL37" s="79">
        <f t="shared" si="9"/>
        <v>0</v>
      </c>
      <c r="AM37" s="79">
        <f t="shared" si="10"/>
        <v>0</v>
      </c>
      <c r="AN37" s="211">
        <f t="shared" si="22"/>
        <v>0</v>
      </c>
      <c r="AO37" s="216">
        <f t="shared" si="23"/>
        <v>0.11263667226205093</v>
      </c>
    </row>
    <row r="38" spans="1:41" x14ac:dyDescent="0.3">
      <c r="A38" s="1" t="s">
        <v>62</v>
      </c>
      <c r="B38" t="s">
        <v>63</v>
      </c>
      <c r="C38" s="75">
        <f t="shared" si="11"/>
        <v>829.02333333333343</v>
      </c>
      <c r="D38" s="76">
        <f t="shared" si="12"/>
        <v>0</v>
      </c>
      <c r="E38" s="76">
        <f t="shared" si="13"/>
        <v>1658.0466666666669</v>
      </c>
      <c r="F38" s="76">
        <f t="shared" si="14"/>
        <v>0</v>
      </c>
      <c r="G38" s="76">
        <f t="shared" si="15"/>
        <v>0</v>
      </c>
      <c r="H38" s="153">
        <f t="shared" si="16"/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3809.05</v>
      </c>
      <c r="N38" s="182">
        <v>1165.0899999999999</v>
      </c>
      <c r="O38" s="182"/>
      <c r="P38" s="182"/>
      <c r="Q38" s="182"/>
      <c r="R38" s="182"/>
      <c r="S38" s="182"/>
      <c r="T38" s="213"/>
      <c r="U38" s="215"/>
      <c r="V38" s="79"/>
      <c r="W38" s="78">
        <f t="shared" si="17"/>
        <v>5.132016214816397E-3</v>
      </c>
      <c r="X38" s="79">
        <f t="shared" si="18"/>
        <v>0</v>
      </c>
      <c r="Y38" s="79">
        <f t="shared" si="19"/>
        <v>1.0355887741505665E-2</v>
      </c>
      <c r="Z38" s="79">
        <f t="shared" si="20"/>
        <v>0</v>
      </c>
      <c r="AA38" s="79">
        <f t="shared" si="21"/>
        <v>0</v>
      </c>
      <c r="AB38" s="153">
        <f t="shared" si="24"/>
        <v>0</v>
      </c>
      <c r="AC38" s="105">
        <f t="shared" si="0"/>
        <v>0</v>
      </c>
      <c r="AD38" s="79">
        <f t="shared" si="1"/>
        <v>0</v>
      </c>
      <c r="AE38" s="79">
        <f t="shared" si="2"/>
        <v>0</v>
      </c>
      <c r="AF38" s="79">
        <f t="shared" si="3"/>
        <v>0</v>
      </c>
      <c r="AG38" s="79">
        <f t="shared" si="4"/>
        <v>2.3803735806372996E-2</v>
      </c>
      <c r="AH38" s="79">
        <f t="shared" si="5"/>
        <v>7.3355453698340338E-3</v>
      </c>
      <c r="AI38" s="79">
        <f t="shared" si="6"/>
        <v>0</v>
      </c>
      <c r="AJ38" s="79">
        <f t="shared" si="7"/>
        <v>0</v>
      </c>
      <c r="AK38" s="79">
        <f t="shared" si="8"/>
        <v>0</v>
      </c>
      <c r="AL38" s="79">
        <f t="shared" si="9"/>
        <v>0</v>
      </c>
      <c r="AM38" s="79">
        <f t="shared" si="10"/>
        <v>0</v>
      </c>
      <c r="AN38" s="211">
        <f t="shared" si="22"/>
        <v>0</v>
      </c>
      <c r="AO38" s="216">
        <f t="shared" si="23"/>
        <v>3.1139281176207029E-2</v>
      </c>
    </row>
    <row r="39" spans="1:41" x14ac:dyDescent="0.3">
      <c r="A39" s="1" t="s">
        <v>64</v>
      </c>
      <c r="B39" t="s">
        <v>65</v>
      </c>
      <c r="C39" s="75">
        <f t="shared" si="11"/>
        <v>16.763333333333332</v>
      </c>
      <c r="D39" s="76">
        <f t="shared" si="12"/>
        <v>20.73</v>
      </c>
      <c r="E39" s="76">
        <f t="shared" si="13"/>
        <v>12.796666666666667</v>
      </c>
      <c r="F39" s="76">
        <f t="shared" si="14"/>
        <v>0</v>
      </c>
      <c r="G39" s="76">
        <f t="shared" si="15"/>
        <v>0</v>
      </c>
      <c r="H39" s="153">
        <f t="shared" si="16"/>
        <v>-0.3826981829876186</v>
      </c>
      <c r="I39" s="182">
        <v>0</v>
      </c>
      <c r="J39" s="182">
        <v>0</v>
      </c>
      <c r="K39" s="182">
        <v>62.19</v>
      </c>
      <c r="L39" s="182">
        <v>0</v>
      </c>
      <c r="M39" s="182">
        <v>38.39</v>
      </c>
      <c r="N39" s="182">
        <v>0</v>
      </c>
      <c r="O39" s="182"/>
      <c r="P39" s="182"/>
      <c r="Q39" s="182"/>
      <c r="R39" s="182"/>
      <c r="S39" s="182"/>
      <c r="T39" s="213"/>
      <c r="U39" s="215"/>
      <c r="V39" s="79"/>
      <c r="W39" s="78">
        <f t="shared" si="17"/>
        <v>1.0377234876505951E-4</v>
      </c>
      <c r="X39" s="79">
        <f t="shared" si="18"/>
        <v>1.2719950421032609E-4</v>
      </c>
      <c r="Y39" s="79">
        <f t="shared" si="19"/>
        <v>7.9925882744836786E-5</v>
      </c>
      <c r="Z39" s="79">
        <f t="shared" si="20"/>
        <v>0</v>
      </c>
      <c r="AA39" s="79">
        <f t="shared" si="21"/>
        <v>0</v>
      </c>
      <c r="AB39" s="153">
        <f t="shared" si="24"/>
        <v>-0.37164941608044111</v>
      </c>
      <c r="AC39" s="105">
        <f t="shared" ref="AC39:AC50" si="25">IFERROR(I39/I$14,0)</f>
        <v>0</v>
      </c>
      <c r="AD39" s="79">
        <f t="shared" ref="AD39:AD50" si="26">IFERROR(J39/J$14,0)</f>
        <v>0</v>
      </c>
      <c r="AE39" s="79">
        <f t="shared" ref="AE39:AE50" si="27">IFERROR(K39/K$14,0)</f>
        <v>3.8028556578102545E-4</v>
      </c>
      <c r="AF39" s="79">
        <f t="shared" ref="AF39:AF50" si="28">IFERROR(L39/L$14,0)</f>
        <v>0</v>
      </c>
      <c r="AG39" s="79">
        <f t="shared" ref="AG39:AG50" si="29">IFERROR(M39/M$14,0)</f>
        <v>2.399090108049669E-4</v>
      </c>
      <c r="AH39" s="79">
        <f t="shared" ref="AH39:AH50" si="30">IFERROR(N39/N$14,0)</f>
        <v>0</v>
      </c>
      <c r="AI39" s="79">
        <f t="shared" ref="AI39:AI50" si="31">IFERROR(O39/O$14,0)</f>
        <v>0</v>
      </c>
      <c r="AJ39" s="79">
        <f t="shared" ref="AJ39:AJ50" si="32">IFERROR(P39/P$14,0)</f>
        <v>0</v>
      </c>
      <c r="AK39" s="79">
        <f t="shared" ref="AK39:AK50" si="33">IFERROR(Q39/Q$14,0)</f>
        <v>0</v>
      </c>
      <c r="AL39" s="79">
        <f t="shared" ref="AL39:AL50" si="34">IFERROR(R39/R$14,0)</f>
        <v>0</v>
      </c>
      <c r="AM39" s="79">
        <f t="shared" ref="AM39:AM50" si="35">IFERROR(S39/S$14,0)</f>
        <v>0</v>
      </c>
      <c r="AN39" s="211">
        <f t="shared" si="22"/>
        <v>0</v>
      </c>
      <c r="AO39" s="216">
        <f t="shared" si="23"/>
        <v>6.201945765859924E-4</v>
      </c>
    </row>
    <row r="40" spans="1:41" x14ac:dyDescent="0.3">
      <c r="A40" s="1" t="s">
        <v>66</v>
      </c>
      <c r="B40" t="s">
        <v>67</v>
      </c>
      <c r="C40" s="75">
        <f t="shared" si="11"/>
        <v>319160.15166666667</v>
      </c>
      <c r="D40" s="76">
        <f t="shared" si="12"/>
        <v>338912.18666666665</v>
      </c>
      <c r="E40" s="76">
        <f t="shared" si="13"/>
        <v>299408.11666666664</v>
      </c>
      <c r="F40" s="76">
        <f t="shared" si="14"/>
        <v>0</v>
      </c>
      <c r="G40" s="76">
        <f t="shared" si="15"/>
        <v>0</v>
      </c>
      <c r="H40" s="153">
        <f t="shared" si="16"/>
        <v>-0.11656137357743881</v>
      </c>
      <c r="I40" s="182">
        <v>363039.74</v>
      </c>
      <c r="J40" s="182">
        <v>353286.93</v>
      </c>
      <c r="K40" s="182">
        <v>300409.89</v>
      </c>
      <c r="L40" s="182">
        <v>338284.37</v>
      </c>
      <c r="M40" s="182">
        <v>285342.36</v>
      </c>
      <c r="N40" s="182">
        <v>274597.62</v>
      </c>
      <c r="O40" s="182"/>
      <c r="P40" s="182"/>
      <c r="Q40" s="182"/>
      <c r="R40" s="182"/>
      <c r="S40" s="182"/>
      <c r="T40" s="213"/>
      <c r="U40" s="215"/>
      <c r="V40" s="79"/>
      <c r="W40" s="78">
        <f t="shared" si="17"/>
        <v>1.9757406186515785</v>
      </c>
      <c r="X40" s="79">
        <f t="shared" si="18"/>
        <v>2.0795688429733468</v>
      </c>
      <c r="Y40" s="79">
        <f t="shared" si="19"/>
        <v>1.8700540264823451</v>
      </c>
      <c r="Z40" s="79">
        <f t="shared" si="20"/>
        <v>0</v>
      </c>
      <c r="AA40" s="79">
        <f t="shared" si="21"/>
        <v>0</v>
      </c>
      <c r="AB40" s="153">
        <f t="shared" si="24"/>
        <v>-0.10074916115373199</v>
      </c>
      <c r="AC40" s="105">
        <f t="shared" si="25"/>
        <v>2.2256401233470453</v>
      </c>
      <c r="AD40" s="79">
        <f t="shared" si="26"/>
        <v>2.1772220133731857</v>
      </c>
      <c r="AE40" s="79">
        <f t="shared" si="27"/>
        <v>1.8369761213195952</v>
      </c>
      <c r="AF40" s="79">
        <f t="shared" si="28"/>
        <v>2.0949903079771852</v>
      </c>
      <c r="AG40" s="79">
        <f t="shared" si="29"/>
        <v>1.7831779976127835</v>
      </c>
      <c r="AH40" s="79">
        <f t="shared" si="30"/>
        <v>1.7288993124637972</v>
      </c>
      <c r="AI40" s="79">
        <f t="shared" si="31"/>
        <v>0</v>
      </c>
      <c r="AJ40" s="79">
        <f t="shared" si="32"/>
        <v>0</v>
      </c>
      <c r="AK40" s="79">
        <f t="shared" si="33"/>
        <v>0</v>
      </c>
      <c r="AL40" s="79">
        <f t="shared" si="34"/>
        <v>0</v>
      </c>
      <c r="AM40" s="79">
        <f t="shared" si="35"/>
        <v>0</v>
      </c>
      <c r="AN40" s="211">
        <f t="shared" si="22"/>
        <v>0</v>
      </c>
      <c r="AO40" s="216">
        <f t="shared" si="23"/>
        <v>11.846905876093592</v>
      </c>
    </row>
    <row r="41" spans="1:41" x14ac:dyDescent="0.3">
      <c r="A41" s="1" t="s">
        <v>68</v>
      </c>
      <c r="B41" t="s">
        <v>69</v>
      </c>
      <c r="C41" s="75">
        <f t="shared" si="11"/>
        <v>0</v>
      </c>
      <c r="D41" s="76">
        <f t="shared" si="12"/>
        <v>0</v>
      </c>
      <c r="E41" s="76">
        <f t="shared" si="13"/>
        <v>0</v>
      </c>
      <c r="F41" s="76">
        <f t="shared" si="14"/>
        <v>0</v>
      </c>
      <c r="G41" s="76">
        <f t="shared" si="15"/>
        <v>0</v>
      </c>
      <c r="H41" s="153">
        <f t="shared" si="16"/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/>
      <c r="P41" s="182"/>
      <c r="Q41" s="182"/>
      <c r="R41" s="182"/>
      <c r="S41" s="182"/>
      <c r="T41" s="213"/>
      <c r="U41" s="215"/>
      <c r="V41" s="79"/>
      <c r="W41" s="78">
        <f t="shared" si="17"/>
        <v>0</v>
      </c>
      <c r="X41" s="79">
        <f t="shared" si="18"/>
        <v>0</v>
      </c>
      <c r="Y41" s="79">
        <f t="shared" si="19"/>
        <v>0</v>
      </c>
      <c r="Z41" s="79">
        <f t="shared" si="20"/>
        <v>0</v>
      </c>
      <c r="AA41" s="79">
        <f t="shared" si="21"/>
        <v>0</v>
      </c>
      <c r="AB41" s="153">
        <f t="shared" si="24"/>
        <v>0</v>
      </c>
      <c r="AC41" s="105">
        <f t="shared" si="25"/>
        <v>0</v>
      </c>
      <c r="AD41" s="79">
        <f t="shared" si="26"/>
        <v>0</v>
      </c>
      <c r="AE41" s="79">
        <f t="shared" si="27"/>
        <v>0</v>
      </c>
      <c r="AF41" s="79">
        <f t="shared" si="28"/>
        <v>0</v>
      </c>
      <c r="AG41" s="79">
        <f t="shared" si="29"/>
        <v>0</v>
      </c>
      <c r="AH41" s="79">
        <f t="shared" si="30"/>
        <v>0</v>
      </c>
      <c r="AI41" s="79">
        <f t="shared" si="31"/>
        <v>0</v>
      </c>
      <c r="AJ41" s="79">
        <f t="shared" si="32"/>
        <v>0</v>
      </c>
      <c r="AK41" s="79">
        <f t="shared" si="33"/>
        <v>0</v>
      </c>
      <c r="AL41" s="79">
        <f t="shared" si="34"/>
        <v>0</v>
      </c>
      <c r="AM41" s="79">
        <f t="shared" si="35"/>
        <v>0</v>
      </c>
      <c r="AN41" s="211">
        <f t="shared" si="22"/>
        <v>0</v>
      </c>
      <c r="AO41" s="216">
        <f t="shared" si="23"/>
        <v>0</v>
      </c>
    </row>
    <row r="42" spans="1:41" x14ac:dyDescent="0.3">
      <c r="A42" s="1" t="s">
        <v>70</v>
      </c>
      <c r="B42" t="s">
        <v>71</v>
      </c>
      <c r="C42" s="75">
        <f t="shared" si="11"/>
        <v>461179.74166666664</v>
      </c>
      <c r="D42" s="76">
        <f t="shared" si="12"/>
        <v>466528.4433333333</v>
      </c>
      <c r="E42" s="76">
        <f t="shared" si="13"/>
        <v>455831.04000000004</v>
      </c>
      <c r="F42" s="76">
        <f t="shared" si="14"/>
        <v>0</v>
      </c>
      <c r="G42" s="76">
        <f t="shared" si="15"/>
        <v>0</v>
      </c>
      <c r="H42" s="153">
        <f t="shared" si="16"/>
        <v>-2.2929798785472973E-2</v>
      </c>
      <c r="I42" s="182">
        <v>426643.44</v>
      </c>
      <c r="J42" s="182">
        <v>454924.47</v>
      </c>
      <c r="K42" s="182">
        <v>518017.42</v>
      </c>
      <c r="L42" s="182">
        <v>492555.11</v>
      </c>
      <c r="M42" s="182">
        <v>322895.19</v>
      </c>
      <c r="N42" s="182">
        <v>552042.81999999995</v>
      </c>
      <c r="O42" s="182"/>
      <c r="P42" s="182"/>
      <c r="Q42" s="182"/>
      <c r="R42" s="182"/>
      <c r="S42" s="182"/>
      <c r="T42" s="213"/>
      <c r="U42" s="215"/>
      <c r="V42" s="79"/>
      <c r="W42" s="78">
        <f t="shared" si="17"/>
        <v>2.8549038573640915</v>
      </c>
      <c r="X42" s="79">
        <f t="shared" si="18"/>
        <v>2.8626235741444863</v>
      </c>
      <c r="Y42" s="79">
        <f t="shared" si="19"/>
        <v>2.8470459693537644</v>
      </c>
      <c r="Z42" s="79">
        <f t="shared" si="20"/>
        <v>0</v>
      </c>
      <c r="AA42" s="79">
        <f t="shared" si="21"/>
        <v>0</v>
      </c>
      <c r="AB42" s="153">
        <f t="shared" si="24"/>
        <v>-5.4417230862696883E-3</v>
      </c>
      <c r="AC42" s="105">
        <f t="shared" si="25"/>
        <v>2.6155669856605996</v>
      </c>
      <c r="AD42" s="79">
        <f t="shared" si="26"/>
        <v>2.8035896219147687</v>
      </c>
      <c r="AE42" s="79">
        <f t="shared" si="27"/>
        <v>3.1676241783104535</v>
      </c>
      <c r="AF42" s="79">
        <f t="shared" si="28"/>
        <v>3.0503868138945829</v>
      </c>
      <c r="AG42" s="79">
        <f t="shared" si="29"/>
        <v>2.0178553171810849</v>
      </c>
      <c r="AH42" s="79">
        <f t="shared" si="30"/>
        <v>3.4757273276752207</v>
      </c>
      <c r="AI42" s="79">
        <f t="shared" si="31"/>
        <v>0</v>
      </c>
      <c r="AJ42" s="79">
        <f t="shared" si="32"/>
        <v>0</v>
      </c>
      <c r="AK42" s="79">
        <f t="shared" si="33"/>
        <v>0</v>
      </c>
      <c r="AL42" s="79">
        <f t="shared" si="34"/>
        <v>0</v>
      </c>
      <c r="AM42" s="79">
        <f t="shared" si="35"/>
        <v>0</v>
      </c>
      <c r="AN42" s="211">
        <f t="shared" si="22"/>
        <v>0</v>
      </c>
      <c r="AO42" s="216">
        <f t="shared" si="23"/>
        <v>17.130750244636708</v>
      </c>
    </row>
    <row r="43" spans="1:41" x14ac:dyDescent="0.3">
      <c r="A43" s="1" t="s">
        <v>72</v>
      </c>
      <c r="B43" t="s">
        <v>73</v>
      </c>
      <c r="C43" s="75">
        <f t="shared" si="11"/>
        <v>2222162.7066666665</v>
      </c>
      <c r="D43" s="76">
        <f t="shared" si="12"/>
        <v>2054638.9433333334</v>
      </c>
      <c r="E43" s="76">
        <f t="shared" si="13"/>
        <v>2389686.4700000002</v>
      </c>
      <c r="F43" s="76">
        <f t="shared" si="14"/>
        <v>0</v>
      </c>
      <c r="G43" s="76">
        <f t="shared" si="15"/>
        <v>0</v>
      </c>
      <c r="H43" s="153">
        <f t="shared" si="16"/>
        <v>0.16306880960948991</v>
      </c>
      <c r="I43" s="182">
        <v>2134351.19</v>
      </c>
      <c r="J43" s="182">
        <v>2023415.13</v>
      </c>
      <c r="K43" s="182">
        <v>2006150.51</v>
      </c>
      <c r="L43" s="182">
        <v>2775365.33</v>
      </c>
      <c r="M43" s="182">
        <v>2401192.8800000004</v>
      </c>
      <c r="N43" s="182">
        <v>1992501.2</v>
      </c>
      <c r="O43" s="182"/>
      <c r="P43" s="182"/>
      <c r="Q43" s="182"/>
      <c r="R43" s="182"/>
      <c r="S43" s="182"/>
      <c r="T43" s="213"/>
      <c r="U43" s="215"/>
      <c r="V43" s="79"/>
      <c r="W43" s="78">
        <f t="shared" si="17"/>
        <v>13.756156894546947</v>
      </c>
      <c r="X43" s="79">
        <f t="shared" si="18"/>
        <v>12.607286778737494</v>
      </c>
      <c r="Y43" s="79">
        <f t="shared" si="19"/>
        <v>14.925590044137245</v>
      </c>
      <c r="Z43" s="79">
        <f t="shared" si="20"/>
        <v>0</v>
      </c>
      <c r="AA43" s="79">
        <f t="shared" si="21"/>
        <v>0</v>
      </c>
      <c r="AB43" s="153">
        <f t="shared" si="24"/>
        <v>0.18388597848901375</v>
      </c>
      <c r="AC43" s="105">
        <f t="shared" si="25"/>
        <v>13.084786932079428</v>
      </c>
      <c r="AD43" s="79">
        <f t="shared" si="26"/>
        <v>12.469818691646379</v>
      </c>
      <c r="AE43" s="79">
        <f t="shared" si="27"/>
        <v>12.267407649738589</v>
      </c>
      <c r="AF43" s="79">
        <f t="shared" si="28"/>
        <v>17.187798145820043</v>
      </c>
      <c r="AG43" s="79">
        <f t="shared" si="29"/>
        <v>15.00567357626282</v>
      </c>
      <c r="AH43" s="79">
        <f t="shared" si="30"/>
        <v>12.545024806709144</v>
      </c>
      <c r="AI43" s="79">
        <f t="shared" si="31"/>
        <v>0</v>
      </c>
      <c r="AJ43" s="79">
        <f t="shared" si="32"/>
        <v>0</v>
      </c>
      <c r="AK43" s="79">
        <f t="shared" si="33"/>
        <v>0</v>
      </c>
      <c r="AL43" s="79">
        <f t="shared" si="34"/>
        <v>0</v>
      </c>
      <c r="AM43" s="79">
        <f t="shared" si="35"/>
        <v>0</v>
      </c>
      <c r="AN43" s="211">
        <f t="shared" si="22"/>
        <v>0</v>
      </c>
      <c r="AO43" s="216">
        <f t="shared" si="23"/>
        <v>82.560509802256405</v>
      </c>
    </row>
    <row r="44" spans="1:41" x14ac:dyDescent="0.3">
      <c r="A44" s="1" t="s">
        <v>74</v>
      </c>
      <c r="B44" t="s">
        <v>75</v>
      </c>
      <c r="C44" s="75">
        <f t="shared" si="11"/>
        <v>10511827.221666666</v>
      </c>
      <c r="D44" s="76">
        <f t="shared" si="12"/>
        <v>10443834.203333333</v>
      </c>
      <c r="E44" s="76">
        <f t="shared" si="13"/>
        <v>10579820.24</v>
      </c>
      <c r="F44" s="76">
        <f t="shared" si="14"/>
        <v>0</v>
      </c>
      <c r="G44" s="76">
        <f t="shared" si="15"/>
        <v>0</v>
      </c>
      <c r="H44" s="153">
        <f t="shared" si="16"/>
        <v>1.3020700445748627E-2</v>
      </c>
      <c r="I44" s="182">
        <v>9702848.4200000018</v>
      </c>
      <c r="J44" s="182">
        <v>9590623.1899999995</v>
      </c>
      <c r="K44" s="182">
        <v>12038030.999999998</v>
      </c>
      <c r="L44" s="182">
        <v>10851827.049999999</v>
      </c>
      <c r="M44" s="182">
        <v>10150369.280000001</v>
      </c>
      <c r="N44" s="182">
        <v>10737264.389999999</v>
      </c>
      <c r="O44" s="182"/>
      <c r="P44" s="182"/>
      <c r="Q44" s="182"/>
      <c r="R44" s="182"/>
      <c r="S44" s="182"/>
      <c r="T44" s="213"/>
      <c r="U44" s="215"/>
      <c r="V44" s="79"/>
      <c r="W44" s="78">
        <f t="shared" si="17"/>
        <v>65.072797808998203</v>
      </c>
      <c r="X44" s="79">
        <f t="shared" si="18"/>
        <v>64.083479629466751</v>
      </c>
      <c r="Y44" s="79">
        <f t="shared" si="19"/>
        <v>66.079823284477015</v>
      </c>
      <c r="Z44" s="79">
        <f t="shared" si="20"/>
        <v>0</v>
      </c>
      <c r="AA44" s="79">
        <f t="shared" si="21"/>
        <v>0</v>
      </c>
      <c r="AB44" s="153">
        <f t="shared" si="24"/>
        <v>3.1152235592592715E-2</v>
      </c>
      <c r="AC44" s="105">
        <f t="shared" si="25"/>
        <v>59.483980333135122</v>
      </c>
      <c r="AD44" s="79">
        <f t="shared" si="26"/>
        <v>59.104694111484299</v>
      </c>
      <c r="AE44" s="79">
        <f t="shared" si="27"/>
        <v>73.611343137554641</v>
      </c>
      <c r="AF44" s="79">
        <f t="shared" si="28"/>
        <v>67.205211087921811</v>
      </c>
      <c r="AG44" s="79">
        <f t="shared" si="29"/>
        <v>63.432275417294207</v>
      </c>
      <c r="AH44" s="79">
        <f t="shared" si="30"/>
        <v>67.603095109174703</v>
      </c>
      <c r="AI44" s="79">
        <f t="shared" si="31"/>
        <v>0</v>
      </c>
      <c r="AJ44" s="79">
        <f t="shared" si="32"/>
        <v>0</v>
      </c>
      <c r="AK44" s="79">
        <f t="shared" si="33"/>
        <v>0</v>
      </c>
      <c r="AL44" s="79">
        <f t="shared" si="34"/>
        <v>0</v>
      </c>
      <c r="AM44" s="79">
        <f t="shared" si="35"/>
        <v>0</v>
      </c>
      <c r="AN44" s="211">
        <f t="shared" si="22"/>
        <v>0</v>
      </c>
      <c r="AO44" s="216">
        <f t="shared" si="23"/>
        <v>390.44059919656479</v>
      </c>
    </row>
    <row r="45" spans="1:41" x14ac:dyDescent="0.3">
      <c r="A45" s="1" t="s">
        <v>76</v>
      </c>
      <c r="B45" t="s">
        <v>77</v>
      </c>
      <c r="C45" s="75">
        <f t="shared" si="11"/>
        <v>3093365.7516666665</v>
      </c>
      <c r="D45" s="76">
        <f t="shared" si="12"/>
        <v>3139195.9966666661</v>
      </c>
      <c r="E45" s="76">
        <f t="shared" si="13"/>
        <v>3047535.5066666664</v>
      </c>
      <c r="F45" s="76">
        <f t="shared" si="14"/>
        <v>0</v>
      </c>
      <c r="G45" s="76">
        <f t="shared" si="15"/>
        <v>0</v>
      </c>
      <c r="H45" s="153">
        <f t="shared" si="16"/>
        <v>-2.9198715243434568E-2</v>
      </c>
      <c r="I45" s="182">
        <v>2677961.8899999997</v>
      </c>
      <c r="J45" s="182">
        <v>2882661.3899999997</v>
      </c>
      <c r="K45" s="182">
        <v>3856964.7099999995</v>
      </c>
      <c r="L45" s="182">
        <v>3208601.97</v>
      </c>
      <c r="M45" s="182">
        <v>2910197.2699999996</v>
      </c>
      <c r="N45" s="182">
        <v>3023807.2800000003</v>
      </c>
      <c r="O45" s="182"/>
      <c r="P45" s="182"/>
      <c r="Q45" s="182"/>
      <c r="R45" s="182"/>
      <c r="S45" s="182"/>
      <c r="T45" s="213"/>
      <c r="U45" s="215"/>
      <c r="V45" s="79"/>
      <c r="W45" s="78">
        <f t="shared" si="17"/>
        <v>19.149283931587423</v>
      </c>
      <c r="X45" s="79">
        <f t="shared" si="18"/>
        <v>19.262140588279806</v>
      </c>
      <c r="Y45" s="79">
        <f t="shared" si="19"/>
        <v>19.034407311792137</v>
      </c>
      <c r="Z45" s="79">
        <f t="shared" si="20"/>
        <v>0</v>
      </c>
      <c r="AA45" s="79">
        <f t="shared" si="21"/>
        <v>0</v>
      </c>
      <c r="AB45" s="153">
        <f t="shared" si="24"/>
        <v>-1.1822843647306519E-2</v>
      </c>
      <c r="AC45" s="105">
        <f t="shared" si="25"/>
        <v>16.417429759007337</v>
      </c>
      <c r="AD45" s="79">
        <f t="shared" si="26"/>
        <v>17.765145841678734</v>
      </c>
      <c r="AE45" s="79">
        <f t="shared" si="27"/>
        <v>23.584949460360164</v>
      </c>
      <c r="AF45" s="79">
        <f t="shared" si="28"/>
        <v>19.870826515888105</v>
      </c>
      <c r="AG45" s="79">
        <f t="shared" si="29"/>
        <v>18.186573281922769</v>
      </c>
      <c r="AH45" s="79">
        <f t="shared" si="30"/>
        <v>19.038250686276982</v>
      </c>
      <c r="AI45" s="79">
        <f t="shared" si="31"/>
        <v>0</v>
      </c>
      <c r="AJ45" s="79">
        <f t="shared" si="32"/>
        <v>0</v>
      </c>
      <c r="AK45" s="79">
        <f t="shared" si="33"/>
        <v>0</v>
      </c>
      <c r="AL45" s="79">
        <f t="shared" si="34"/>
        <v>0</v>
      </c>
      <c r="AM45" s="79">
        <f t="shared" si="35"/>
        <v>0</v>
      </c>
      <c r="AN45" s="211">
        <f t="shared" si="22"/>
        <v>0</v>
      </c>
      <c r="AO45" s="216">
        <f t="shared" si="23"/>
        <v>114.8631755451341</v>
      </c>
    </row>
    <row r="46" spans="1:41" x14ac:dyDescent="0.3">
      <c r="A46" s="1" t="s">
        <v>78</v>
      </c>
      <c r="B46" t="s">
        <v>79</v>
      </c>
      <c r="C46" s="75">
        <f t="shared" si="11"/>
        <v>9753.9266666666681</v>
      </c>
      <c r="D46" s="76">
        <f t="shared" si="12"/>
        <v>8714.1566666666677</v>
      </c>
      <c r="E46" s="76">
        <f t="shared" si="13"/>
        <v>10793.696666666669</v>
      </c>
      <c r="F46" s="76">
        <f t="shared" si="14"/>
        <v>0</v>
      </c>
      <c r="G46" s="76">
        <f t="shared" si="15"/>
        <v>0</v>
      </c>
      <c r="H46" s="153">
        <f t="shared" si="16"/>
        <v>0.23863927165260215</v>
      </c>
      <c r="I46" s="182">
        <v>8938.51</v>
      </c>
      <c r="J46" s="182">
        <v>10038.43</v>
      </c>
      <c r="K46" s="182">
        <v>7165.53</v>
      </c>
      <c r="L46" s="182">
        <v>13977.460000000001</v>
      </c>
      <c r="M46" s="182">
        <v>8941.65</v>
      </c>
      <c r="N46" s="182">
        <v>9461.9800000000014</v>
      </c>
      <c r="O46" s="182"/>
      <c r="P46" s="182"/>
      <c r="Q46" s="182"/>
      <c r="R46" s="182"/>
      <c r="S46" s="182"/>
      <c r="T46" s="213"/>
      <c r="U46" s="215"/>
      <c r="V46" s="79"/>
      <c r="W46" s="78">
        <f t="shared" si="17"/>
        <v>6.0381062629676754E-2</v>
      </c>
      <c r="X46" s="79">
        <f t="shared" si="18"/>
        <v>5.3470159556734578E-2</v>
      </c>
      <c r="Y46" s="79">
        <f t="shared" si="19"/>
        <v>6.74156603930713E-2</v>
      </c>
      <c r="Z46" s="79">
        <f t="shared" si="20"/>
        <v>0</v>
      </c>
      <c r="AA46" s="79">
        <f t="shared" si="21"/>
        <v>0</v>
      </c>
      <c r="AB46" s="153">
        <f t="shared" si="24"/>
        <v>0.26080903726385612</v>
      </c>
      <c r="AC46" s="105">
        <f t="shared" si="25"/>
        <v>5.4798151020433186E-2</v>
      </c>
      <c r="AD46" s="79">
        <f t="shared" si="26"/>
        <v>6.1864419314084984E-2</v>
      </c>
      <c r="AE46" s="79">
        <f t="shared" si="27"/>
        <v>4.3816491882471643E-2</v>
      </c>
      <c r="AF46" s="79">
        <f t="shared" si="28"/>
        <v>8.6562211639097567E-2</v>
      </c>
      <c r="AG46" s="79">
        <f t="shared" si="29"/>
        <v>5.5878676907117279E-2</v>
      </c>
      <c r="AH46" s="79">
        <f t="shared" si="30"/>
        <v>5.9573752738811804E-2</v>
      </c>
      <c r="AI46" s="79">
        <f t="shared" si="31"/>
        <v>0</v>
      </c>
      <c r="AJ46" s="79">
        <f t="shared" si="32"/>
        <v>0</v>
      </c>
      <c r="AK46" s="79">
        <f t="shared" si="33"/>
        <v>0</v>
      </c>
      <c r="AL46" s="79">
        <f t="shared" si="34"/>
        <v>0</v>
      </c>
      <c r="AM46" s="79">
        <f t="shared" si="35"/>
        <v>0</v>
      </c>
      <c r="AN46" s="211">
        <f t="shared" si="22"/>
        <v>0</v>
      </c>
      <c r="AO46" s="216">
        <f t="shared" si="23"/>
        <v>0.36249370350201648</v>
      </c>
    </row>
    <row r="47" spans="1:41" x14ac:dyDescent="0.3">
      <c r="A47" s="1" t="s">
        <v>80</v>
      </c>
      <c r="B47" t="s">
        <v>81</v>
      </c>
      <c r="C47" s="75">
        <f t="shared" si="11"/>
        <v>0</v>
      </c>
      <c r="D47" s="76">
        <f t="shared" si="12"/>
        <v>0</v>
      </c>
      <c r="E47" s="76">
        <f t="shared" si="13"/>
        <v>0</v>
      </c>
      <c r="F47" s="76">
        <f t="shared" si="14"/>
        <v>0</v>
      </c>
      <c r="G47" s="76">
        <f t="shared" si="15"/>
        <v>0</v>
      </c>
      <c r="H47" s="153">
        <f t="shared" si="16"/>
        <v>0</v>
      </c>
      <c r="I47" s="182">
        <v>0</v>
      </c>
      <c r="J47" s="182">
        <v>0</v>
      </c>
      <c r="K47" s="182">
        <v>0</v>
      </c>
      <c r="L47" s="182">
        <v>0</v>
      </c>
      <c r="M47" s="182">
        <v>0</v>
      </c>
      <c r="N47" s="182">
        <v>0</v>
      </c>
      <c r="O47" s="182"/>
      <c r="P47" s="182"/>
      <c r="Q47" s="182"/>
      <c r="R47" s="182"/>
      <c r="S47" s="182"/>
      <c r="T47" s="213"/>
      <c r="U47" s="215"/>
      <c r="V47" s="79"/>
      <c r="W47" s="78">
        <f t="shared" si="17"/>
        <v>0</v>
      </c>
      <c r="X47" s="79">
        <f t="shared" si="18"/>
        <v>0</v>
      </c>
      <c r="Y47" s="79">
        <f t="shared" si="19"/>
        <v>0</v>
      </c>
      <c r="Z47" s="79">
        <f t="shared" si="20"/>
        <v>0</v>
      </c>
      <c r="AA47" s="79">
        <f t="shared" si="21"/>
        <v>0</v>
      </c>
      <c r="AB47" s="153">
        <f t="shared" si="24"/>
        <v>0</v>
      </c>
      <c r="AC47" s="105">
        <f t="shared" si="25"/>
        <v>0</v>
      </c>
      <c r="AD47" s="79">
        <f t="shared" si="26"/>
        <v>0</v>
      </c>
      <c r="AE47" s="79">
        <f t="shared" si="27"/>
        <v>0</v>
      </c>
      <c r="AF47" s="79">
        <f t="shared" si="28"/>
        <v>0</v>
      </c>
      <c r="AG47" s="79">
        <f t="shared" si="29"/>
        <v>0</v>
      </c>
      <c r="AH47" s="79">
        <f t="shared" si="30"/>
        <v>0</v>
      </c>
      <c r="AI47" s="79">
        <f t="shared" si="31"/>
        <v>0</v>
      </c>
      <c r="AJ47" s="79">
        <f t="shared" si="32"/>
        <v>0</v>
      </c>
      <c r="AK47" s="79">
        <f t="shared" si="33"/>
        <v>0</v>
      </c>
      <c r="AL47" s="79">
        <f t="shared" si="34"/>
        <v>0</v>
      </c>
      <c r="AM47" s="79">
        <f t="shared" si="35"/>
        <v>0</v>
      </c>
      <c r="AN47" s="211">
        <f t="shared" si="22"/>
        <v>0</v>
      </c>
      <c r="AO47" s="216">
        <f t="shared" si="23"/>
        <v>0</v>
      </c>
    </row>
    <row r="48" spans="1:41" x14ac:dyDescent="0.3">
      <c r="A48" s="1" t="s">
        <v>82</v>
      </c>
      <c r="B48" t="s">
        <v>83</v>
      </c>
      <c r="C48" s="75">
        <f t="shared" si="11"/>
        <v>382959.44500000001</v>
      </c>
      <c r="D48" s="76">
        <f t="shared" si="12"/>
        <v>406752.56666666665</v>
      </c>
      <c r="E48" s="76">
        <f t="shared" si="13"/>
        <v>359166.3233333333</v>
      </c>
      <c r="F48" s="76">
        <f t="shared" si="14"/>
        <v>0</v>
      </c>
      <c r="G48" s="76">
        <f t="shared" si="15"/>
        <v>0</v>
      </c>
      <c r="H48" s="153">
        <f t="shared" si="16"/>
        <v>-0.11699064058354235</v>
      </c>
      <c r="I48" s="182">
        <v>353239.4</v>
      </c>
      <c r="J48" s="182">
        <v>492571.99</v>
      </c>
      <c r="K48" s="182">
        <v>374446.31</v>
      </c>
      <c r="L48" s="182">
        <v>281009.58</v>
      </c>
      <c r="M48" s="182">
        <v>488602.79</v>
      </c>
      <c r="N48" s="182">
        <v>307886.59999999998</v>
      </c>
      <c r="O48" s="182"/>
      <c r="P48" s="182"/>
      <c r="Q48" s="182"/>
      <c r="R48" s="182"/>
      <c r="S48" s="182"/>
      <c r="T48" s="213"/>
      <c r="U48" s="215"/>
      <c r="V48" s="79"/>
      <c r="W48" s="78">
        <f t="shared" si="17"/>
        <v>2.3706860860656374</v>
      </c>
      <c r="X48" s="79">
        <f t="shared" si="18"/>
        <v>2.4958381483973762</v>
      </c>
      <c r="Y48" s="79">
        <f t="shared" si="19"/>
        <v>2.2432939915056629</v>
      </c>
      <c r="Z48" s="79">
        <f t="shared" si="20"/>
        <v>0</v>
      </c>
      <c r="AA48" s="79">
        <f t="shared" si="21"/>
        <v>0</v>
      </c>
      <c r="AB48" s="153">
        <f t="shared" si="24"/>
        <v>-0.10118611138862371</v>
      </c>
      <c r="AC48" s="105">
        <f t="shared" si="25"/>
        <v>2.1655584641698904</v>
      </c>
      <c r="AD48" s="79">
        <f t="shared" si="26"/>
        <v>3.0356021939420086</v>
      </c>
      <c r="AE48" s="79">
        <f t="shared" si="27"/>
        <v>2.2897013483352189</v>
      </c>
      <c r="AF48" s="79">
        <f t="shared" si="28"/>
        <v>1.7402883454199773</v>
      </c>
      <c r="AG48" s="79">
        <f t="shared" si="29"/>
        <v>3.0534048456745762</v>
      </c>
      <c r="AH48" s="79">
        <f t="shared" si="30"/>
        <v>1.9384906943360112</v>
      </c>
      <c r="AI48" s="79">
        <f t="shared" si="31"/>
        <v>0</v>
      </c>
      <c r="AJ48" s="79">
        <f t="shared" si="32"/>
        <v>0</v>
      </c>
      <c r="AK48" s="79">
        <f t="shared" si="33"/>
        <v>0</v>
      </c>
      <c r="AL48" s="79">
        <f t="shared" si="34"/>
        <v>0</v>
      </c>
      <c r="AM48" s="79">
        <f t="shared" si="35"/>
        <v>0</v>
      </c>
      <c r="AN48" s="211">
        <f t="shared" si="22"/>
        <v>0</v>
      </c>
      <c r="AO48" s="216">
        <f t="shared" si="23"/>
        <v>14.223045891877682</v>
      </c>
    </row>
    <row r="49" spans="1:41" x14ac:dyDescent="0.3">
      <c r="A49" s="1" t="s">
        <v>84</v>
      </c>
      <c r="B49" t="s">
        <v>85</v>
      </c>
      <c r="C49" s="75">
        <f t="shared" si="11"/>
        <v>123680.76166666666</v>
      </c>
      <c r="D49" s="76">
        <f t="shared" si="12"/>
        <v>102849.95333333332</v>
      </c>
      <c r="E49" s="76">
        <f t="shared" si="13"/>
        <v>144511.56999999998</v>
      </c>
      <c r="F49" s="76">
        <f t="shared" si="14"/>
        <v>0</v>
      </c>
      <c r="G49" s="76">
        <f t="shared" si="15"/>
        <v>0</v>
      </c>
      <c r="H49" s="153">
        <f t="shared" si="16"/>
        <v>0.40507180913969615</v>
      </c>
      <c r="I49" s="182">
        <v>66698.42</v>
      </c>
      <c r="J49" s="182">
        <v>145871.4</v>
      </c>
      <c r="K49" s="182">
        <v>95980.04</v>
      </c>
      <c r="L49" s="182">
        <v>100029.98</v>
      </c>
      <c r="M49" s="182">
        <v>170245.58000000002</v>
      </c>
      <c r="N49" s="182">
        <v>163259.15</v>
      </c>
      <c r="O49" s="182"/>
      <c r="P49" s="182"/>
      <c r="Q49" s="182"/>
      <c r="R49" s="182"/>
      <c r="S49" s="182"/>
      <c r="T49" s="213"/>
      <c r="U49" s="215"/>
      <c r="V49" s="79"/>
      <c r="W49" s="78">
        <f t="shared" si="17"/>
        <v>0.76563788835960656</v>
      </c>
      <c r="X49" s="79">
        <f t="shared" si="18"/>
        <v>0.63108842605186555</v>
      </c>
      <c r="Y49" s="79">
        <f t="shared" si="19"/>
        <v>0.90259558211192525</v>
      </c>
      <c r="Z49" s="79">
        <f t="shared" si="20"/>
        <v>0</v>
      </c>
      <c r="AA49" s="79">
        <f t="shared" si="21"/>
        <v>0</v>
      </c>
      <c r="AB49" s="153">
        <f t="shared" si="24"/>
        <v>0.43022046491745691</v>
      </c>
      <c r="AC49" s="105">
        <f t="shared" si="25"/>
        <v>0.40889925636199781</v>
      </c>
      <c r="AD49" s="79">
        <f t="shared" si="26"/>
        <v>0.89897020306289088</v>
      </c>
      <c r="AE49" s="79">
        <f t="shared" si="27"/>
        <v>0.58690824594123581</v>
      </c>
      <c r="AF49" s="79">
        <f t="shared" si="28"/>
        <v>0.61948424814055603</v>
      </c>
      <c r="AG49" s="79">
        <f t="shared" si="29"/>
        <v>1.0639085358613665</v>
      </c>
      <c r="AH49" s="79">
        <f t="shared" si="30"/>
        <v>1.0278990480267962</v>
      </c>
      <c r="AI49" s="79">
        <f t="shared" si="31"/>
        <v>0</v>
      </c>
      <c r="AJ49" s="79">
        <f t="shared" si="32"/>
        <v>0</v>
      </c>
      <c r="AK49" s="79">
        <f t="shared" si="33"/>
        <v>0</v>
      </c>
      <c r="AL49" s="79">
        <f t="shared" si="34"/>
        <v>0</v>
      </c>
      <c r="AM49" s="79">
        <f t="shared" si="35"/>
        <v>0</v>
      </c>
      <c r="AN49" s="211">
        <f t="shared" si="22"/>
        <v>0</v>
      </c>
      <c r="AO49" s="216">
        <f t="shared" si="23"/>
        <v>4.606069537394843</v>
      </c>
    </row>
    <row r="50" spans="1:41" x14ac:dyDescent="0.3">
      <c r="A50" s="1" t="s">
        <v>86</v>
      </c>
      <c r="B50" t="s">
        <v>87</v>
      </c>
      <c r="C50" s="75">
        <f t="shared" si="11"/>
        <v>358470.97166666668</v>
      </c>
      <c r="D50" s="76">
        <f t="shared" si="12"/>
        <v>361849.48</v>
      </c>
      <c r="E50" s="76">
        <f t="shared" si="13"/>
        <v>355092.46333333338</v>
      </c>
      <c r="F50" s="76">
        <f t="shared" si="14"/>
        <v>0</v>
      </c>
      <c r="G50" s="76">
        <f t="shared" si="15"/>
        <v>0</v>
      </c>
      <c r="H50" s="153">
        <f t="shared" si="16"/>
        <v>-1.8673556382246576E-2</v>
      </c>
      <c r="I50" s="182">
        <v>349182.39</v>
      </c>
      <c r="J50" s="182">
        <v>316343.66000000003</v>
      </c>
      <c r="K50" s="182">
        <v>420022.39</v>
      </c>
      <c r="L50" s="182">
        <v>346676.74</v>
      </c>
      <c r="M50" s="182">
        <v>354355.07</v>
      </c>
      <c r="N50" s="182">
        <v>364245.57999999996</v>
      </c>
      <c r="O50" s="182"/>
      <c r="P50" s="182"/>
      <c r="Q50" s="182"/>
      <c r="R50" s="182"/>
      <c r="S50" s="182"/>
      <c r="T50" s="213"/>
      <c r="U50" s="215"/>
      <c r="V50" s="79"/>
      <c r="W50" s="78">
        <f t="shared" si="17"/>
        <v>2.219091749489547</v>
      </c>
      <c r="X50" s="79">
        <f t="shared" si="18"/>
        <v>2.2203123229505208</v>
      </c>
      <c r="Y50" s="79">
        <f t="shared" si="19"/>
        <v>2.2178493296135913</v>
      </c>
      <c r="Z50" s="79">
        <f t="shared" si="20"/>
        <v>0</v>
      </c>
      <c r="AA50" s="79">
        <f t="shared" si="21"/>
        <v>0</v>
      </c>
      <c r="AB50" s="153">
        <f t="shared" si="24"/>
        <v>-1.1093003950257549E-3</v>
      </c>
      <c r="AC50" s="105">
        <f t="shared" si="25"/>
        <v>2.1406866850175028</v>
      </c>
      <c r="AD50" s="79">
        <f t="shared" si="26"/>
        <v>1.9495495639848399</v>
      </c>
      <c r="AE50" s="79">
        <f t="shared" si="27"/>
        <v>2.5683944721313483</v>
      </c>
      <c r="AF50" s="79">
        <f t="shared" si="28"/>
        <v>2.1469641364190917</v>
      </c>
      <c r="AG50" s="79">
        <f t="shared" si="29"/>
        <v>2.2144562208237772</v>
      </c>
      <c r="AH50" s="79">
        <f t="shared" si="30"/>
        <v>2.293333543203969</v>
      </c>
      <c r="AI50" s="79">
        <f t="shared" si="31"/>
        <v>0</v>
      </c>
      <c r="AJ50" s="79">
        <f t="shared" si="32"/>
        <v>0</v>
      </c>
      <c r="AK50" s="79">
        <f t="shared" si="33"/>
        <v>0</v>
      </c>
      <c r="AL50" s="79">
        <f t="shared" si="34"/>
        <v>0</v>
      </c>
      <c r="AM50" s="79">
        <f t="shared" si="35"/>
        <v>0</v>
      </c>
      <c r="AN50" s="211">
        <f t="shared" si="22"/>
        <v>0</v>
      </c>
      <c r="AO50" s="216">
        <f t="shared" si="23"/>
        <v>13.31338462158053</v>
      </c>
    </row>
    <row r="51" spans="1:41" ht="8.25" customHeight="1" x14ac:dyDescent="0.3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1"/>
      <c r="U51" s="85"/>
      <c r="V51" s="79"/>
      <c r="W51" s="78"/>
      <c r="X51" s="79"/>
      <c r="Y51" s="79"/>
      <c r="Z51" s="79"/>
      <c r="AA51" s="79"/>
      <c r="AB51" s="103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1"/>
      <c r="AO51" s="85"/>
    </row>
    <row r="52" spans="1:41" x14ac:dyDescent="0.3">
      <c r="B52" s="13" t="s">
        <v>88</v>
      </c>
      <c r="C52" s="106">
        <f>AVERAGE(I52:U52)</f>
        <v>34991475.247692309</v>
      </c>
      <c r="D52" s="101">
        <f>IF(I52=" "," ",IFERROR(AVERAGE($I52:$K52),0))</f>
        <v>75432692.286666691</v>
      </c>
      <c r="E52" s="101">
        <f>IF(L52=" "," ",IFERROR(AVERAGE($L52:$N52),0))</f>
        <v>76197033.786666662</v>
      </c>
      <c r="F52" s="101">
        <f>IF(O52=" "," ",IFERROR(AVERAGE($O52:$Q52),0))</f>
        <v>0</v>
      </c>
      <c r="G52" s="101">
        <f>IF(R52&lt;D206," ",IFERROR(AVERAGE($R52:$T52),0))</f>
        <v>0</v>
      </c>
      <c r="H52" s="154">
        <f>IFERROR((E52-D52)/D52,0)</f>
        <v>1.0132761761906162E-2</v>
      </c>
      <c r="I52" s="101">
        <f t="shared" ref="I52:U52" si="36">SUM(I17:I51)</f>
        <v>70248883.080000028</v>
      </c>
      <c r="J52" s="101">
        <f t="shared" si="36"/>
        <v>69571707.120000005</v>
      </c>
      <c r="K52" s="101">
        <f t="shared" si="36"/>
        <v>86477486.660000011</v>
      </c>
      <c r="L52" s="101">
        <f t="shared" si="36"/>
        <v>76320392.019999981</v>
      </c>
      <c r="M52" s="101">
        <f t="shared" si="36"/>
        <v>76066070.569999993</v>
      </c>
      <c r="N52" s="101">
        <f t="shared" si="36"/>
        <v>76204638.770000011</v>
      </c>
      <c r="O52" s="101">
        <f t="shared" si="36"/>
        <v>0</v>
      </c>
      <c r="P52" s="101">
        <f t="shared" si="36"/>
        <v>0</v>
      </c>
      <c r="Q52" s="101">
        <f t="shared" si="36"/>
        <v>0</v>
      </c>
      <c r="R52" s="101">
        <f t="shared" si="36"/>
        <v>0</v>
      </c>
      <c r="S52" s="101">
        <f t="shared" si="36"/>
        <v>0</v>
      </c>
      <c r="T52" s="205">
        <f t="shared" ref="T52" si="37">SUM(T17:T51)</f>
        <v>0</v>
      </c>
      <c r="U52" s="108">
        <f t="shared" si="36"/>
        <v>0</v>
      </c>
      <c r="V52" s="79"/>
      <c r="W52" s="109">
        <f>AVERAGE(I52:T52)/W$14</f>
        <v>234.66354370499684</v>
      </c>
      <c r="X52" s="110">
        <f>IFERROR(AVERAGE($I52:$K52)/X$14,"")</f>
        <v>462.85581573150466</v>
      </c>
      <c r="Y52" s="110">
        <f>IFERROR(AVERAGE($L52:$N52)/Y$14,0)</f>
        <v>475.91418504330449</v>
      </c>
      <c r="Z52" s="110">
        <f>IFERROR(AVERAGE($O52:$Q52)/Z$14,0)</f>
        <v>0</v>
      </c>
      <c r="AA52" s="110">
        <f>IFERROR(AVERAGE($R52:$T52)/AA$14,0)</f>
        <v>0</v>
      </c>
      <c r="AB52" s="154">
        <f>IFERROR((Y52-X52)/X52,0)</f>
        <v>2.8212607183431774E-2</v>
      </c>
      <c r="AC52" s="110">
        <f t="shared" ref="AC52:AM52" si="38">SUM(AC17:AC51)</f>
        <v>430.66561474279206</v>
      </c>
      <c r="AD52" s="110">
        <f t="shared" si="38"/>
        <v>428.75362598218959</v>
      </c>
      <c r="AE52" s="110">
        <f t="shared" si="38"/>
        <v>528.80109248784652</v>
      </c>
      <c r="AF52" s="110">
        <f t="shared" si="38"/>
        <v>472.65110588147866</v>
      </c>
      <c r="AG52" s="110">
        <f t="shared" si="38"/>
        <v>475.35649247901807</v>
      </c>
      <c r="AH52" s="110">
        <f t="shared" si="38"/>
        <v>479.79347955020518</v>
      </c>
      <c r="AI52" s="110">
        <f t="shared" si="38"/>
        <v>0</v>
      </c>
      <c r="AJ52" s="110">
        <f t="shared" si="38"/>
        <v>0</v>
      </c>
      <c r="AK52" s="110">
        <f t="shared" si="38"/>
        <v>0</v>
      </c>
      <c r="AL52" s="110">
        <f t="shared" si="38"/>
        <v>0</v>
      </c>
      <c r="AM52" s="110">
        <f t="shared" si="38"/>
        <v>0</v>
      </c>
      <c r="AN52" s="111">
        <f>SUM(AN17:AN51)</f>
        <v>0</v>
      </c>
      <c r="AO52" s="112">
        <f>SUM(AO17:AO51)</f>
        <v>2816.0214111235305</v>
      </c>
    </row>
    <row r="53" spans="1:41" ht="9" customHeight="1" x14ac:dyDescent="0.3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1"/>
      <c r="U53" s="85"/>
      <c r="V53" s="79"/>
      <c r="W53" s="78"/>
      <c r="X53" s="79"/>
      <c r="Y53" s="79"/>
      <c r="Z53" s="79"/>
      <c r="AA53" s="79"/>
      <c r="AB53" s="103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1"/>
      <c r="AO53" s="85"/>
    </row>
    <row r="54" spans="1:41" x14ac:dyDescent="0.3">
      <c r="A54" s="1" t="s">
        <v>89</v>
      </c>
      <c r="B54" t="s">
        <v>90</v>
      </c>
      <c r="C54" s="75">
        <f t="shared" ref="C54:C84" si="39">AVERAGE(I54:U54)</f>
        <v>1528337.8033333335</v>
      </c>
      <c r="D54" s="76">
        <f t="shared" ref="D54:D85" si="40">IF(I54=" "," ",IFERROR(AVERAGE($I54:$K54),0))</f>
        <v>1416175.7733333334</v>
      </c>
      <c r="E54" s="76">
        <f t="shared" ref="E54:E85" si="41">IF(L54=" "," ",IFERROR(AVERAGE($L54:$N54),0))</f>
        <v>1640499.8333333333</v>
      </c>
      <c r="F54" s="76">
        <f t="shared" ref="F54:F85" si="42">IF(O54=" "," ",IFERROR(AVERAGE($O54:$Q54),0))</f>
        <v>0</v>
      </c>
      <c r="G54" s="76">
        <f>IF(R54&lt;D208," ",IFERROR(AVERAGE($R54:$T54),0))</f>
        <v>0</v>
      </c>
      <c r="H54" s="153">
        <f>IFERROR((E54-D54)/D54,0)</f>
        <v>0.15840128338871065</v>
      </c>
      <c r="I54" s="182">
        <v>946751.18000000017</v>
      </c>
      <c r="J54" s="182">
        <v>1551713.08</v>
      </c>
      <c r="K54" s="182">
        <v>1750063.06</v>
      </c>
      <c r="L54" s="182">
        <v>1566882.19</v>
      </c>
      <c r="M54" s="182">
        <v>1830653.83</v>
      </c>
      <c r="N54" s="182">
        <v>1523963.4800000002</v>
      </c>
      <c r="O54" s="182"/>
      <c r="P54" s="182"/>
      <c r="Q54" s="182"/>
      <c r="R54" s="182"/>
      <c r="S54" s="182"/>
      <c r="T54" s="213"/>
      <c r="U54" s="215"/>
      <c r="V54" s="79"/>
      <c r="W54" s="78">
        <f>AVERAGE(I54:T54)/W$14</f>
        <v>9.461077961324218</v>
      </c>
      <c r="X54" s="79">
        <f t="shared" ref="X54:X85" si="43">IFERROR(AVERAGE($I54:$K54)/X$14,"")</f>
        <v>8.6896698621647435</v>
      </c>
      <c r="Y54" s="79">
        <f t="shared" ref="Y54:Y85" si="44">IFERROR(AVERAGE($L54:$N54)/Y$14,0)</f>
        <v>10.246293096269154</v>
      </c>
      <c r="Z54" s="79">
        <f t="shared" ref="Z54:Z85" si="45">IFERROR(AVERAGE($O54:$Q54)/Z$14,0)</f>
        <v>0</v>
      </c>
      <c r="AA54" s="79">
        <f>IFERROR(AVERAGE($R54:$T54)/AA$14,0)</f>
        <v>0</v>
      </c>
      <c r="AB54" s="153">
        <f>IFERROR((Y54-X54)/X54,0)</f>
        <v>0.17913491062324771</v>
      </c>
      <c r="AC54" s="105">
        <f t="shared" ref="AC54:AC75" si="46">IFERROR(I54/I$14,0)</f>
        <v>5.8041232980008228</v>
      </c>
      <c r="AD54" s="79">
        <f t="shared" ref="AD54:AD75" si="47">IFERROR(J54/J$14,0)</f>
        <v>9.5628328968046095</v>
      </c>
      <c r="AE54" s="79">
        <f t="shared" ref="AE54:AE75" si="48">IFERROR(K54/K$14,0)</f>
        <v>10.70145877029382</v>
      </c>
      <c r="AF54" s="79">
        <f t="shared" ref="AF54:AF75" si="49">IFERROR(L54/L$14,0)</f>
        <v>9.703679190948332</v>
      </c>
      <c r="AG54" s="79">
        <f t="shared" ref="AG54:AG75" si="50">IFERROR(M54/M$14,0)</f>
        <v>11.440227910435636</v>
      </c>
      <c r="AH54" s="79">
        <f t="shared" ref="AH54:AH75" si="51">IFERROR(N54/N$14,0)</f>
        <v>9.5950555317702175</v>
      </c>
      <c r="AI54" s="79">
        <f t="shared" ref="AI54:AI75" si="52">IFERROR(O54/O$14,0)</f>
        <v>0</v>
      </c>
      <c r="AJ54" s="79">
        <f t="shared" ref="AJ54:AJ75" si="53">IFERROR(P54/P$14,0)</f>
        <v>0</v>
      </c>
      <c r="AK54" s="79">
        <f t="shared" ref="AK54:AK75" si="54">IFERROR(Q54/Q$14,0)</f>
        <v>0</v>
      </c>
      <c r="AL54" s="79">
        <f t="shared" ref="AL54:AL75" si="55">IFERROR(R54/R$14,0)</f>
        <v>0</v>
      </c>
      <c r="AM54" s="79">
        <f t="shared" ref="AM54:AM75" si="56">IFERROR(S54/S$14,0)</f>
        <v>0</v>
      </c>
      <c r="AN54" s="211">
        <f>IFERROR(T54/T14,0)</f>
        <v>0</v>
      </c>
      <c r="AO54" s="216">
        <f t="shared" ref="AO54:AO85" si="57">IFERROR(U54/U$14,0)</f>
        <v>0</v>
      </c>
    </row>
    <row r="55" spans="1:41" x14ac:dyDescent="0.3">
      <c r="A55" s="1" t="s">
        <v>91</v>
      </c>
      <c r="B55" t="s">
        <v>92</v>
      </c>
      <c r="C55" s="75">
        <f t="shared" si="39"/>
        <v>217804.33833333335</v>
      </c>
      <c r="D55" s="76">
        <f t="shared" si="40"/>
        <v>236855.56333333332</v>
      </c>
      <c r="E55" s="76">
        <f t="shared" si="41"/>
        <v>198753.11333333331</v>
      </c>
      <c r="F55" s="76">
        <f t="shared" si="42"/>
        <v>0</v>
      </c>
      <c r="G55" s="76">
        <f t="shared" ref="G55:G85" si="58">IF(R55&lt;D209," ",IFERROR(AVERAGE($R55:$T55),0))</f>
        <v>0</v>
      </c>
      <c r="H55" s="153">
        <f t="shared" ref="H55:H85" si="59">IFERROR((E55-D55)/D55,0)</f>
        <v>-0.16086787012208528</v>
      </c>
      <c r="I55" s="182">
        <v>235444.82</v>
      </c>
      <c r="J55" s="182">
        <v>195856.16</v>
      </c>
      <c r="K55" s="182">
        <v>279265.71000000002</v>
      </c>
      <c r="L55" s="182">
        <v>179400.61</v>
      </c>
      <c r="M55" s="182">
        <v>238611.98</v>
      </c>
      <c r="N55" s="182">
        <v>178246.75</v>
      </c>
      <c r="O55" s="182"/>
      <c r="P55" s="182"/>
      <c r="Q55" s="182"/>
      <c r="R55" s="182"/>
      <c r="S55" s="182"/>
      <c r="T55" s="213"/>
      <c r="U55" s="215"/>
      <c r="V55" s="79"/>
      <c r="W55" s="78">
        <f t="shared" ref="W55:W85" si="60">AVERAGE(I55:T55)/W$14</f>
        <v>1.348303902966973</v>
      </c>
      <c r="X55" s="79">
        <f t="shared" si="43"/>
        <v>1.4533482983819339</v>
      </c>
      <c r="Y55" s="79">
        <f t="shared" si="44"/>
        <v>1.2413793720852764</v>
      </c>
      <c r="Z55" s="79">
        <f t="shared" si="45"/>
        <v>0</v>
      </c>
      <c r="AA55" s="79">
        <f t="shared" ref="AA55:AA85" si="61">IFERROR(AVERAGE($R55:$T55)/AA$14,0)</f>
        <v>0</v>
      </c>
      <c r="AB55" s="153">
        <f t="shared" ref="AB55:AB85" si="62">IFERROR((Y55-X55)/X55,0)</f>
        <v>-0.14584867683311037</v>
      </c>
      <c r="AC55" s="105">
        <f t="shared" si="46"/>
        <v>1.4434106806770601</v>
      </c>
      <c r="AD55" s="79">
        <f t="shared" si="47"/>
        <v>1.2070142051582289</v>
      </c>
      <c r="AE55" s="79">
        <f t="shared" si="48"/>
        <v>1.7076815972116062</v>
      </c>
      <c r="AF55" s="79">
        <f t="shared" si="49"/>
        <v>1.1110254345927801</v>
      </c>
      <c r="AG55" s="79">
        <f t="shared" si="50"/>
        <v>1.4911478011986077</v>
      </c>
      <c r="AH55" s="79">
        <f t="shared" si="51"/>
        <v>1.1222627622333594</v>
      </c>
      <c r="AI55" s="79">
        <f t="shared" si="52"/>
        <v>0</v>
      </c>
      <c r="AJ55" s="79">
        <f t="shared" si="53"/>
        <v>0</v>
      </c>
      <c r="AK55" s="79">
        <f t="shared" si="54"/>
        <v>0</v>
      </c>
      <c r="AL55" s="79">
        <f t="shared" si="55"/>
        <v>0</v>
      </c>
      <c r="AM55" s="79">
        <f t="shared" si="56"/>
        <v>0</v>
      </c>
      <c r="AN55" s="211">
        <f t="shared" ref="AN55:AN85" si="63">IFERROR(T55/T15,0)</f>
        <v>0</v>
      </c>
      <c r="AO55" s="216">
        <f t="shared" si="57"/>
        <v>0</v>
      </c>
    </row>
    <row r="56" spans="1:41" x14ac:dyDescent="0.3">
      <c r="A56" s="1" t="s">
        <v>93</v>
      </c>
      <c r="B56" t="s">
        <v>94</v>
      </c>
      <c r="C56" s="75">
        <f t="shared" si="39"/>
        <v>0</v>
      </c>
      <c r="D56" s="76">
        <f t="shared" si="40"/>
        <v>0</v>
      </c>
      <c r="E56" s="76">
        <f t="shared" si="41"/>
        <v>0</v>
      </c>
      <c r="F56" s="76">
        <f t="shared" si="42"/>
        <v>0</v>
      </c>
      <c r="G56" s="76">
        <f t="shared" si="58"/>
        <v>0</v>
      </c>
      <c r="H56" s="153">
        <f t="shared" si="59"/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/>
      <c r="P56" s="182"/>
      <c r="Q56" s="182"/>
      <c r="R56" s="182"/>
      <c r="S56" s="182"/>
      <c r="T56" s="213"/>
      <c r="U56" s="215"/>
      <c r="V56" s="79"/>
      <c r="W56" s="78">
        <f t="shared" si="60"/>
        <v>0</v>
      </c>
      <c r="X56" s="79">
        <f t="shared" si="43"/>
        <v>0</v>
      </c>
      <c r="Y56" s="79">
        <f t="shared" si="44"/>
        <v>0</v>
      </c>
      <c r="Z56" s="79">
        <f t="shared" si="45"/>
        <v>0</v>
      </c>
      <c r="AA56" s="79">
        <f t="shared" si="61"/>
        <v>0</v>
      </c>
      <c r="AB56" s="153">
        <f t="shared" si="62"/>
        <v>0</v>
      </c>
      <c r="AC56" s="105">
        <f t="shared" si="46"/>
        <v>0</v>
      </c>
      <c r="AD56" s="79">
        <f t="shared" si="47"/>
        <v>0</v>
      </c>
      <c r="AE56" s="79">
        <f t="shared" si="48"/>
        <v>0</v>
      </c>
      <c r="AF56" s="79">
        <f t="shared" si="49"/>
        <v>0</v>
      </c>
      <c r="AG56" s="79">
        <f t="shared" si="50"/>
        <v>0</v>
      </c>
      <c r="AH56" s="79">
        <f t="shared" si="51"/>
        <v>0</v>
      </c>
      <c r="AI56" s="79">
        <f t="shared" si="52"/>
        <v>0</v>
      </c>
      <c r="AJ56" s="79">
        <f t="shared" si="53"/>
        <v>0</v>
      </c>
      <c r="AK56" s="79">
        <f t="shared" si="54"/>
        <v>0</v>
      </c>
      <c r="AL56" s="79">
        <f t="shared" si="55"/>
        <v>0</v>
      </c>
      <c r="AM56" s="79">
        <f t="shared" si="56"/>
        <v>0</v>
      </c>
      <c r="AN56" s="211">
        <f t="shared" si="63"/>
        <v>0</v>
      </c>
      <c r="AO56" s="216">
        <f t="shared" si="57"/>
        <v>0</v>
      </c>
    </row>
    <row r="57" spans="1:41" x14ac:dyDescent="0.3">
      <c r="A57" s="1" t="s">
        <v>95</v>
      </c>
      <c r="B57" t="s">
        <v>96</v>
      </c>
      <c r="C57" s="75">
        <f t="shared" si="39"/>
        <v>0</v>
      </c>
      <c r="D57" s="76">
        <f t="shared" si="40"/>
        <v>0</v>
      </c>
      <c r="E57" s="76">
        <f t="shared" si="41"/>
        <v>0</v>
      </c>
      <c r="F57" s="76">
        <f t="shared" si="42"/>
        <v>0</v>
      </c>
      <c r="G57" s="76">
        <f t="shared" si="58"/>
        <v>0</v>
      </c>
      <c r="H57" s="153">
        <f t="shared" si="59"/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/>
      <c r="P57" s="182"/>
      <c r="Q57" s="182"/>
      <c r="R57" s="182"/>
      <c r="S57" s="182"/>
      <c r="T57" s="213"/>
      <c r="U57" s="215"/>
      <c r="V57" s="79"/>
      <c r="W57" s="78">
        <f t="shared" si="60"/>
        <v>0</v>
      </c>
      <c r="X57" s="79">
        <f t="shared" si="43"/>
        <v>0</v>
      </c>
      <c r="Y57" s="79">
        <f t="shared" si="44"/>
        <v>0</v>
      </c>
      <c r="Z57" s="79">
        <f t="shared" si="45"/>
        <v>0</v>
      </c>
      <c r="AA57" s="79">
        <f t="shared" si="61"/>
        <v>0</v>
      </c>
      <c r="AB57" s="153">
        <f t="shared" si="62"/>
        <v>0</v>
      </c>
      <c r="AC57" s="105">
        <f t="shared" si="46"/>
        <v>0</v>
      </c>
      <c r="AD57" s="79">
        <f t="shared" si="47"/>
        <v>0</v>
      </c>
      <c r="AE57" s="79">
        <f t="shared" si="48"/>
        <v>0</v>
      </c>
      <c r="AF57" s="79">
        <f t="shared" si="49"/>
        <v>0</v>
      </c>
      <c r="AG57" s="79">
        <f t="shared" si="50"/>
        <v>0</v>
      </c>
      <c r="AH57" s="79">
        <f t="shared" si="51"/>
        <v>0</v>
      </c>
      <c r="AI57" s="79">
        <f t="shared" si="52"/>
        <v>0</v>
      </c>
      <c r="AJ57" s="79">
        <f t="shared" si="53"/>
        <v>0</v>
      </c>
      <c r="AK57" s="79">
        <f t="shared" si="54"/>
        <v>0</v>
      </c>
      <c r="AL57" s="79">
        <f t="shared" si="55"/>
        <v>0</v>
      </c>
      <c r="AM57" s="79">
        <f t="shared" si="56"/>
        <v>0</v>
      </c>
      <c r="AN57" s="211">
        <f t="shared" si="63"/>
        <v>0</v>
      </c>
      <c r="AO57" s="216">
        <f t="shared" si="57"/>
        <v>0</v>
      </c>
    </row>
    <row r="58" spans="1:41" x14ac:dyDescent="0.3">
      <c r="A58" s="1" t="s">
        <v>97</v>
      </c>
      <c r="B58" t="s">
        <v>98</v>
      </c>
      <c r="C58" s="75">
        <f t="shared" si="39"/>
        <v>41139.976666666669</v>
      </c>
      <c r="D58" s="76">
        <f t="shared" si="40"/>
        <v>34084.300000000003</v>
      </c>
      <c r="E58" s="76">
        <f t="shared" si="41"/>
        <v>48195.653333333328</v>
      </c>
      <c r="F58" s="76">
        <f t="shared" si="42"/>
        <v>0</v>
      </c>
      <c r="G58" s="76">
        <f t="shared" si="58"/>
        <v>0</v>
      </c>
      <c r="H58" s="153">
        <f t="shared" si="59"/>
        <v>0.41401329448846902</v>
      </c>
      <c r="I58" s="182">
        <v>14234.97</v>
      </c>
      <c r="J58" s="182">
        <v>21961.34</v>
      </c>
      <c r="K58" s="182">
        <v>66056.590000000011</v>
      </c>
      <c r="L58" s="182">
        <v>58689.64</v>
      </c>
      <c r="M58" s="182">
        <v>43068.03</v>
      </c>
      <c r="N58" s="182">
        <v>42829.29</v>
      </c>
      <c r="O58" s="182"/>
      <c r="P58" s="182"/>
      <c r="Q58" s="182"/>
      <c r="R58" s="182"/>
      <c r="S58" s="182"/>
      <c r="T58" s="213"/>
      <c r="U58" s="215"/>
      <c r="V58" s="79"/>
      <c r="W58" s="78">
        <f t="shared" si="60"/>
        <v>0.25467440883911779</v>
      </c>
      <c r="X58" s="79">
        <f t="shared" si="43"/>
        <v>0.20914163344698589</v>
      </c>
      <c r="Y58" s="79">
        <f t="shared" si="44"/>
        <v>0.30102215189873416</v>
      </c>
      <c r="Z58" s="79">
        <f t="shared" si="45"/>
        <v>0</v>
      </c>
      <c r="AA58" s="79">
        <f t="shared" si="61"/>
        <v>0</v>
      </c>
      <c r="AB58" s="153">
        <f t="shared" si="62"/>
        <v>0.43932198930175487</v>
      </c>
      <c r="AC58" s="105">
        <f t="shared" si="46"/>
        <v>8.7268463740750507E-2</v>
      </c>
      <c r="AD58" s="79">
        <f t="shared" si="47"/>
        <v>0.13534243367331217</v>
      </c>
      <c r="AE58" s="79">
        <f t="shared" si="48"/>
        <v>0.40392937291711262</v>
      </c>
      <c r="AF58" s="79">
        <f t="shared" si="49"/>
        <v>0.36346410855065553</v>
      </c>
      <c r="AG58" s="79">
        <f t="shared" si="50"/>
        <v>0.26914322674182439</v>
      </c>
      <c r="AH58" s="79">
        <f t="shared" si="51"/>
        <v>0.26965830961795151</v>
      </c>
      <c r="AI58" s="79">
        <f t="shared" si="52"/>
        <v>0</v>
      </c>
      <c r="AJ58" s="79">
        <f t="shared" si="53"/>
        <v>0</v>
      </c>
      <c r="AK58" s="79">
        <f t="shared" si="54"/>
        <v>0</v>
      </c>
      <c r="AL58" s="79">
        <f t="shared" si="55"/>
        <v>0</v>
      </c>
      <c r="AM58" s="79">
        <f t="shared" si="56"/>
        <v>0</v>
      </c>
      <c r="AN58" s="211">
        <f t="shared" si="63"/>
        <v>0</v>
      </c>
      <c r="AO58" s="216">
        <f t="shared" si="57"/>
        <v>0</v>
      </c>
    </row>
    <row r="59" spans="1:41" x14ac:dyDescent="0.3">
      <c r="A59" s="1" t="s">
        <v>99</v>
      </c>
      <c r="B59" t="s">
        <v>100</v>
      </c>
      <c r="C59" s="75">
        <f t="shared" si="39"/>
        <v>317447.67</v>
      </c>
      <c r="D59" s="76">
        <f t="shared" si="40"/>
        <v>332850.32</v>
      </c>
      <c r="E59" s="76">
        <f t="shared" si="41"/>
        <v>302045.02</v>
      </c>
      <c r="F59" s="76">
        <f t="shared" si="42"/>
        <v>0</v>
      </c>
      <c r="G59" s="76">
        <f t="shared" si="58"/>
        <v>0</v>
      </c>
      <c r="H59" s="153">
        <f t="shared" si="59"/>
        <v>-9.2550008664555247E-2</v>
      </c>
      <c r="I59" s="182">
        <v>232007.67</v>
      </c>
      <c r="J59" s="182">
        <v>457114.87</v>
      </c>
      <c r="K59" s="182">
        <v>309428.42</v>
      </c>
      <c r="L59" s="182">
        <v>236054.02000000002</v>
      </c>
      <c r="M59" s="182">
        <v>333668.25</v>
      </c>
      <c r="N59" s="182">
        <v>336412.79000000004</v>
      </c>
      <c r="O59" s="182"/>
      <c r="P59" s="182"/>
      <c r="Q59" s="182"/>
      <c r="R59" s="182"/>
      <c r="S59" s="182"/>
      <c r="T59" s="213"/>
      <c r="U59" s="215"/>
      <c r="V59" s="79"/>
      <c r="W59" s="78">
        <f t="shared" si="60"/>
        <v>1.9651396098167939</v>
      </c>
      <c r="X59" s="79">
        <f t="shared" si="43"/>
        <v>2.0423731635430964</v>
      </c>
      <c r="Y59" s="79">
        <f t="shared" si="44"/>
        <v>1.886523692538308</v>
      </c>
      <c r="Z59" s="79">
        <f t="shared" si="45"/>
        <v>0</v>
      </c>
      <c r="AA59" s="79">
        <f t="shared" si="61"/>
        <v>0</v>
      </c>
      <c r="AB59" s="153">
        <f t="shared" si="62"/>
        <v>-7.6308029201882829E-2</v>
      </c>
      <c r="AC59" s="105">
        <f t="shared" si="46"/>
        <v>1.4223389959354329</v>
      </c>
      <c r="AD59" s="79">
        <f t="shared" si="47"/>
        <v>2.8170885280251441</v>
      </c>
      <c r="AE59" s="79">
        <f t="shared" si="48"/>
        <v>1.8921235209588161</v>
      </c>
      <c r="AF59" s="79">
        <f t="shared" si="49"/>
        <v>1.4618791996185121</v>
      </c>
      <c r="AG59" s="79">
        <f t="shared" si="50"/>
        <v>2.0851789474999842</v>
      </c>
      <c r="AH59" s="79">
        <f t="shared" si="51"/>
        <v>2.1180949832523237</v>
      </c>
      <c r="AI59" s="79">
        <f t="shared" si="52"/>
        <v>0</v>
      </c>
      <c r="AJ59" s="79">
        <f t="shared" si="53"/>
        <v>0</v>
      </c>
      <c r="AK59" s="79">
        <f t="shared" si="54"/>
        <v>0</v>
      </c>
      <c r="AL59" s="79">
        <f t="shared" si="55"/>
        <v>0</v>
      </c>
      <c r="AM59" s="79">
        <f t="shared" si="56"/>
        <v>0</v>
      </c>
      <c r="AN59" s="211">
        <f t="shared" si="63"/>
        <v>0</v>
      </c>
      <c r="AO59" s="216">
        <f t="shared" si="57"/>
        <v>0</v>
      </c>
    </row>
    <row r="60" spans="1:41" x14ac:dyDescent="0.3">
      <c r="A60" s="1" t="s">
        <v>101</v>
      </c>
      <c r="B60" t="s">
        <v>102</v>
      </c>
      <c r="C60" s="75">
        <f t="shared" si="39"/>
        <v>0</v>
      </c>
      <c r="D60" s="76">
        <f t="shared" si="40"/>
        <v>0</v>
      </c>
      <c r="E60" s="76">
        <f t="shared" si="41"/>
        <v>0</v>
      </c>
      <c r="F60" s="76">
        <f t="shared" si="42"/>
        <v>0</v>
      </c>
      <c r="G60" s="76">
        <f t="shared" si="58"/>
        <v>0</v>
      </c>
      <c r="H60" s="153">
        <f t="shared" si="59"/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/>
      <c r="P60" s="182"/>
      <c r="Q60" s="182"/>
      <c r="R60" s="182"/>
      <c r="S60" s="182"/>
      <c r="T60" s="213"/>
      <c r="U60" s="215"/>
      <c r="V60" s="79"/>
      <c r="W60" s="78">
        <f t="shared" si="60"/>
        <v>0</v>
      </c>
      <c r="X60" s="79">
        <f t="shared" si="43"/>
        <v>0</v>
      </c>
      <c r="Y60" s="79">
        <f t="shared" si="44"/>
        <v>0</v>
      </c>
      <c r="Z60" s="79">
        <f t="shared" si="45"/>
        <v>0</v>
      </c>
      <c r="AA60" s="79">
        <f t="shared" si="61"/>
        <v>0</v>
      </c>
      <c r="AB60" s="153">
        <f t="shared" si="62"/>
        <v>0</v>
      </c>
      <c r="AC60" s="105">
        <f t="shared" si="46"/>
        <v>0</v>
      </c>
      <c r="AD60" s="79">
        <f t="shared" si="47"/>
        <v>0</v>
      </c>
      <c r="AE60" s="79">
        <f t="shared" si="48"/>
        <v>0</v>
      </c>
      <c r="AF60" s="79">
        <f t="shared" si="49"/>
        <v>0</v>
      </c>
      <c r="AG60" s="79">
        <f t="shared" si="50"/>
        <v>0</v>
      </c>
      <c r="AH60" s="79">
        <f t="shared" si="51"/>
        <v>0</v>
      </c>
      <c r="AI60" s="79">
        <f t="shared" si="52"/>
        <v>0</v>
      </c>
      <c r="AJ60" s="79">
        <f t="shared" si="53"/>
        <v>0</v>
      </c>
      <c r="AK60" s="79">
        <f t="shared" si="54"/>
        <v>0</v>
      </c>
      <c r="AL60" s="79">
        <f t="shared" si="55"/>
        <v>0</v>
      </c>
      <c r="AM60" s="79">
        <f t="shared" si="56"/>
        <v>0</v>
      </c>
      <c r="AN60" s="211">
        <f t="shared" si="63"/>
        <v>0</v>
      </c>
      <c r="AO60" s="216">
        <f t="shared" si="57"/>
        <v>0</v>
      </c>
    </row>
    <row r="61" spans="1:41" x14ac:dyDescent="0.3">
      <c r="A61" s="1" t="s">
        <v>103</v>
      </c>
      <c r="B61" t="s">
        <v>104</v>
      </c>
      <c r="C61" s="75">
        <f t="shared" si="39"/>
        <v>0</v>
      </c>
      <c r="D61" s="76">
        <f t="shared" si="40"/>
        <v>0</v>
      </c>
      <c r="E61" s="76">
        <f t="shared" si="41"/>
        <v>0</v>
      </c>
      <c r="F61" s="76">
        <f t="shared" si="42"/>
        <v>0</v>
      </c>
      <c r="G61" s="76">
        <f t="shared" si="58"/>
        <v>0</v>
      </c>
      <c r="H61" s="153">
        <f t="shared" si="59"/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/>
      <c r="P61" s="182"/>
      <c r="Q61" s="182"/>
      <c r="R61" s="182"/>
      <c r="S61" s="182"/>
      <c r="T61" s="213"/>
      <c r="U61" s="215"/>
      <c r="V61" s="79"/>
      <c r="W61" s="78">
        <f t="shared" si="60"/>
        <v>0</v>
      </c>
      <c r="X61" s="79">
        <f t="shared" si="43"/>
        <v>0</v>
      </c>
      <c r="Y61" s="79">
        <f t="shared" si="44"/>
        <v>0</v>
      </c>
      <c r="Z61" s="79">
        <f t="shared" si="45"/>
        <v>0</v>
      </c>
      <c r="AA61" s="79">
        <f t="shared" si="61"/>
        <v>0</v>
      </c>
      <c r="AB61" s="153">
        <f t="shared" si="62"/>
        <v>0</v>
      </c>
      <c r="AC61" s="105">
        <f t="shared" si="46"/>
        <v>0</v>
      </c>
      <c r="AD61" s="79">
        <f t="shared" si="47"/>
        <v>0</v>
      </c>
      <c r="AE61" s="79">
        <f t="shared" si="48"/>
        <v>0</v>
      </c>
      <c r="AF61" s="79">
        <f t="shared" si="49"/>
        <v>0</v>
      </c>
      <c r="AG61" s="79">
        <f t="shared" si="50"/>
        <v>0</v>
      </c>
      <c r="AH61" s="79">
        <f t="shared" si="51"/>
        <v>0</v>
      </c>
      <c r="AI61" s="79">
        <f t="shared" si="52"/>
        <v>0</v>
      </c>
      <c r="AJ61" s="79">
        <f t="shared" si="53"/>
        <v>0</v>
      </c>
      <c r="AK61" s="79">
        <f t="shared" si="54"/>
        <v>0</v>
      </c>
      <c r="AL61" s="79">
        <f t="shared" si="55"/>
        <v>0</v>
      </c>
      <c r="AM61" s="79">
        <f t="shared" si="56"/>
        <v>0</v>
      </c>
      <c r="AN61" s="211">
        <f t="shared" si="63"/>
        <v>0</v>
      </c>
      <c r="AO61" s="216">
        <f t="shared" si="57"/>
        <v>0</v>
      </c>
    </row>
    <row r="62" spans="1:41" x14ac:dyDescent="0.3">
      <c r="A62" s="1" t="s">
        <v>105</v>
      </c>
      <c r="B62" t="s">
        <v>106</v>
      </c>
      <c r="C62" s="75">
        <f t="shared" si="39"/>
        <v>0</v>
      </c>
      <c r="D62" s="76">
        <f t="shared" si="40"/>
        <v>0</v>
      </c>
      <c r="E62" s="76">
        <f t="shared" si="41"/>
        <v>0</v>
      </c>
      <c r="F62" s="76">
        <f t="shared" si="42"/>
        <v>0</v>
      </c>
      <c r="G62" s="76">
        <f t="shared" si="58"/>
        <v>0</v>
      </c>
      <c r="H62" s="153">
        <f t="shared" si="59"/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/>
      <c r="P62" s="182"/>
      <c r="Q62" s="182"/>
      <c r="R62" s="182"/>
      <c r="S62" s="182"/>
      <c r="T62" s="213"/>
      <c r="U62" s="215"/>
      <c r="V62" s="79"/>
      <c r="W62" s="78">
        <f t="shared" si="60"/>
        <v>0</v>
      </c>
      <c r="X62" s="79">
        <f t="shared" si="43"/>
        <v>0</v>
      </c>
      <c r="Y62" s="79">
        <f t="shared" si="44"/>
        <v>0</v>
      </c>
      <c r="Z62" s="79">
        <f t="shared" si="45"/>
        <v>0</v>
      </c>
      <c r="AA62" s="79">
        <f t="shared" si="61"/>
        <v>0</v>
      </c>
      <c r="AB62" s="153">
        <f t="shared" si="62"/>
        <v>0</v>
      </c>
      <c r="AC62" s="105">
        <f t="shared" si="46"/>
        <v>0</v>
      </c>
      <c r="AD62" s="79">
        <f t="shared" si="47"/>
        <v>0</v>
      </c>
      <c r="AE62" s="79">
        <f t="shared" si="48"/>
        <v>0</v>
      </c>
      <c r="AF62" s="79">
        <f t="shared" si="49"/>
        <v>0</v>
      </c>
      <c r="AG62" s="79">
        <f t="shared" si="50"/>
        <v>0</v>
      </c>
      <c r="AH62" s="79">
        <f t="shared" si="51"/>
        <v>0</v>
      </c>
      <c r="AI62" s="79">
        <f t="shared" si="52"/>
        <v>0</v>
      </c>
      <c r="AJ62" s="79">
        <f t="shared" si="53"/>
        <v>0</v>
      </c>
      <c r="AK62" s="79">
        <f t="shared" si="54"/>
        <v>0</v>
      </c>
      <c r="AL62" s="79">
        <f t="shared" si="55"/>
        <v>0</v>
      </c>
      <c r="AM62" s="79">
        <f t="shared" si="56"/>
        <v>0</v>
      </c>
      <c r="AN62" s="211">
        <f t="shared" si="63"/>
        <v>0</v>
      </c>
      <c r="AO62" s="216">
        <f t="shared" si="57"/>
        <v>0</v>
      </c>
    </row>
    <row r="63" spans="1:41" x14ac:dyDescent="0.3">
      <c r="A63" s="1" t="s">
        <v>107</v>
      </c>
      <c r="B63" t="s">
        <v>108</v>
      </c>
      <c r="C63" s="75">
        <f t="shared" si="39"/>
        <v>0</v>
      </c>
      <c r="D63" s="76">
        <f t="shared" si="40"/>
        <v>0</v>
      </c>
      <c r="E63" s="76">
        <f t="shared" si="41"/>
        <v>0</v>
      </c>
      <c r="F63" s="76">
        <f t="shared" si="42"/>
        <v>0</v>
      </c>
      <c r="G63" s="76">
        <f t="shared" si="58"/>
        <v>0</v>
      </c>
      <c r="H63" s="153">
        <f t="shared" si="59"/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/>
      <c r="P63" s="182"/>
      <c r="Q63" s="182"/>
      <c r="R63" s="182"/>
      <c r="S63" s="182"/>
      <c r="T63" s="213"/>
      <c r="U63" s="215"/>
      <c r="V63" s="79"/>
      <c r="W63" s="78">
        <f t="shared" si="60"/>
        <v>0</v>
      </c>
      <c r="X63" s="79">
        <f t="shared" si="43"/>
        <v>0</v>
      </c>
      <c r="Y63" s="79">
        <f t="shared" si="44"/>
        <v>0</v>
      </c>
      <c r="Z63" s="79">
        <f t="shared" si="45"/>
        <v>0</v>
      </c>
      <c r="AA63" s="79">
        <f t="shared" si="61"/>
        <v>0</v>
      </c>
      <c r="AB63" s="153">
        <f t="shared" si="62"/>
        <v>0</v>
      </c>
      <c r="AC63" s="105">
        <f t="shared" si="46"/>
        <v>0</v>
      </c>
      <c r="AD63" s="79">
        <f t="shared" si="47"/>
        <v>0</v>
      </c>
      <c r="AE63" s="79">
        <f t="shared" si="48"/>
        <v>0</v>
      </c>
      <c r="AF63" s="79">
        <f t="shared" si="49"/>
        <v>0</v>
      </c>
      <c r="AG63" s="79">
        <f t="shared" si="50"/>
        <v>0</v>
      </c>
      <c r="AH63" s="79">
        <f t="shared" si="51"/>
        <v>0</v>
      </c>
      <c r="AI63" s="79">
        <f t="shared" si="52"/>
        <v>0</v>
      </c>
      <c r="AJ63" s="79">
        <f t="shared" si="53"/>
        <v>0</v>
      </c>
      <c r="AK63" s="79">
        <f t="shared" si="54"/>
        <v>0</v>
      </c>
      <c r="AL63" s="79">
        <f t="shared" si="55"/>
        <v>0</v>
      </c>
      <c r="AM63" s="79">
        <f t="shared" si="56"/>
        <v>0</v>
      </c>
      <c r="AN63" s="211">
        <f t="shared" si="63"/>
        <v>0</v>
      </c>
      <c r="AO63" s="216">
        <f t="shared" si="57"/>
        <v>0</v>
      </c>
    </row>
    <row r="64" spans="1:41" x14ac:dyDescent="0.3">
      <c r="A64" s="1" t="s">
        <v>109</v>
      </c>
      <c r="B64" t="s">
        <v>110</v>
      </c>
      <c r="C64" s="75">
        <f t="shared" si="39"/>
        <v>0</v>
      </c>
      <c r="D64" s="76">
        <f t="shared" si="40"/>
        <v>0</v>
      </c>
      <c r="E64" s="76">
        <f t="shared" si="41"/>
        <v>0</v>
      </c>
      <c r="F64" s="76">
        <f t="shared" si="42"/>
        <v>0</v>
      </c>
      <c r="G64" s="76">
        <f t="shared" si="58"/>
        <v>0</v>
      </c>
      <c r="H64" s="153">
        <f t="shared" si="59"/>
        <v>0</v>
      </c>
      <c r="I64" s="182">
        <v>0</v>
      </c>
      <c r="J64" s="182">
        <v>0</v>
      </c>
      <c r="K64" s="182">
        <v>0</v>
      </c>
      <c r="L64" s="182">
        <v>0</v>
      </c>
      <c r="M64" s="182">
        <v>0</v>
      </c>
      <c r="N64" s="182">
        <v>0</v>
      </c>
      <c r="O64" s="182"/>
      <c r="P64" s="182"/>
      <c r="Q64" s="182"/>
      <c r="R64" s="182"/>
      <c r="S64" s="182"/>
      <c r="T64" s="213"/>
      <c r="U64" s="215"/>
      <c r="V64" s="79"/>
      <c r="W64" s="78">
        <f t="shared" si="60"/>
        <v>0</v>
      </c>
      <c r="X64" s="79">
        <f t="shared" si="43"/>
        <v>0</v>
      </c>
      <c r="Y64" s="79">
        <f t="shared" si="44"/>
        <v>0</v>
      </c>
      <c r="Z64" s="79">
        <f t="shared" si="45"/>
        <v>0</v>
      </c>
      <c r="AA64" s="79">
        <f t="shared" si="61"/>
        <v>0</v>
      </c>
      <c r="AB64" s="153">
        <f t="shared" si="62"/>
        <v>0</v>
      </c>
      <c r="AC64" s="105">
        <f t="shared" si="46"/>
        <v>0</v>
      </c>
      <c r="AD64" s="79">
        <f t="shared" si="47"/>
        <v>0</v>
      </c>
      <c r="AE64" s="79">
        <f t="shared" si="48"/>
        <v>0</v>
      </c>
      <c r="AF64" s="79">
        <f t="shared" si="49"/>
        <v>0</v>
      </c>
      <c r="AG64" s="79">
        <f t="shared" si="50"/>
        <v>0</v>
      </c>
      <c r="AH64" s="79">
        <f t="shared" si="51"/>
        <v>0</v>
      </c>
      <c r="AI64" s="79">
        <f t="shared" si="52"/>
        <v>0</v>
      </c>
      <c r="AJ64" s="79">
        <f t="shared" si="53"/>
        <v>0</v>
      </c>
      <c r="AK64" s="79">
        <f t="shared" si="54"/>
        <v>0</v>
      </c>
      <c r="AL64" s="79">
        <f t="shared" si="55"/>
        <v>0</v>
      </c>
      <c r="AM64" s="79">
        <f t="shared" si="56"/>
        <v>0</v>
      </c>
      <c r="AN64" s="211">
        <f t="shared" si="63"/>
        <v>0</v>
      </c>
      <c r="AO64" s="216">
        <f t="shared" si="57"/>
        <v>0</v>
      </c>
    </row>
    <row r="65" spans="1:41" x14ac:dyDescent="0.3">
      <c r="A65" s="1" t="s">
        <v>111</v>
      </c>
      <c r="B65" t="s">
        <v>112</v>
      </c>
      <c r="C65" s="75">
        <f t="shared" si="39"/>
        <v>0</v>
      </c>
      <c r="D65" s="76">
        <f t="shared" si="40"/>
        <v>0</v>
      </c>
      <c r="E65" s="76">
        <f t="shared" si="41"/>
        <v>0</v>
      </c>
      <c r="F65" s="76">
        <f t="shared" si="42"/>
        <v>0</v>
      </c>
      <c r="G65" s="76">
        <f t="shared" si="58"/>
        <v>0</v>
      </c>
      <c r="H65" s="153">
        <f t="shared" si="59"/>
        <v>0</v>
      </c>
      <c r="I65" s="182">
        <v>0</v>
      </c>
      <c r="J65" s="182">
        <v>0</v>
      </c>
      <c r="K65" s="182">
        <v>0</v>
      </c>
      <c r="L65" s="182">
        <v>0</v>
      </c>
      <c r="M65" s="182">
        <v>0</v>
      </c>
      <c r="N65" s="182">
        <v>0</v>
      </c>
      <c r="O65" s="182"/>
      <c r="P65" s="182"/>
      <c r="Q65" s="182"/>
      <c r="R65" s="182"/>
      <c r="S65" s="182"/>
      <c r="T65" s="213"/>
      <c r="U65" s="215"/>
      <c r="V65" s="79"/>
      <c r="W65" s="78">
        <f t="shared" si="60"/>
        <v>0</v>
      </c>
      <c r="X65" s="79">
        <f t="shared" si="43"/>
        <v>0</v>
      </c>
      <c r="Y65" s="79">
        <f t="shared" si="44"/>
        <v>0</v>
      </c>
      <c r="Z65" s="79">
        <f t="shared" si="45"/>
        <v>0</v>
      </c>
      <c r="AA65" s="79">
        <f t="shared" si="61"/>
        <v>0</v>
      </c>
      <c r="AB65" s="153">
        <f t="shared" si="62"/>
        <v>0</v>
      </c>
      <c r="AC65" s="105">
        <f t="shared" si="46"/>
        <v>0</v>
      </c>
      <c r="AD65" s="79">
        <f t="shared" si="47"/>
        <v>0</v>
      </c>
      <c r="AE65" s="79">
        <f t="shared" si="48"/>
        <v>0</v>
      </c>
      <c r="AF65" s="79">
        <f t="shared" si="49"/>
        <v>0</v>
      </c>
      <c r="AG65" s="79">
        <f t="shared" si="50"/>
        <v>0</v>
      </c>
      <c r="AH65" s="79">
        <f t="shared" si="51"/>
        <v>0</v>
      </c>
      <c r="AI65" s="79">
        <f t="shared" si="52"/>
        <v>0</v>
      </c>
      <c r="AJ65" s="79">
        <f t="shared" si="53"/>
        <v>0</v>
      </c>
      <c r="AK65" s="79">
        <f t="shared" si="54"/>
        <v>0</v>
      </c>
      <c r="AL65" s="79">
        <f t="shared" si="55"/>
        <v>0</v>
      </c>
      <c r="AM65" s="79">
        <f t="shared" si="56"/>
        <v>0</v>
      </c>
      <c r="AN65" s="211">
        <f t="shared" si="63"/>
        <v>0</v>
      </c>
      <c r="AO65" s="216">
        <f t="shared" si="57"/>
        <v>0</v>
      </c>
    </row>
    <row r="66" spans="1:41" x14ac:dyDescent="0.3">
      <c r="A66" s="1" t="s">
        <v>113</v>
      </c>
      <c r="B66" t="s">
        <v>114</v>
      </c>
      <c r="C66" s="75">
        <f t="shared" si="39"/>
        <v>0</v>
      </c>
      <c r="D66" s="76">
        <f t="shared" si="40"/>
        <v>0</v>
      </c>
      <c r="E66" s="76">
        <f t="shared" si="41"/>
        <v>0</v>
      </c>
      <c r="F66" s="76">
        <f t="shared" si="42"/>
        <v>0</v>
      </c>
      <c r="G66" s="76">
        <f t="shared" si="58"/>
        <v>0</v>
      </c>
      <c r="H66" s="153">
        <f t="shared" si="59"/>
        <v>0</v>
      </c>
      <c r="I66" s="182">
        <v>0</v>
      </c>
      <c r="J66" s="182">
        <v>0</v>
      </c>
      <c r="K66" s="182">
        <v>0</v>
      </c>
      <c r="L66" s="182">
        <v>0</v>
      </c>
      <c r="M66" s="182">
        <v>0</v>
      </c>
      <c r="N66" s="182">
        <v>0</v>
      </c>
      <c r="O66" s="182"/>
      <c r="P66" s="182"/>
      <c r="Q66" s="182"/>
      <c r="R66" s="182"/>
      <c r="S66" s="182"/>
      <c r="T66" s="213"/>
      <c r="U66" s="215"/>
      <c r="V66" s="79"/>
      <c r="W66" s="78">
        <f t="shared" si="60"/>
        <v>0</v>
      </c>
      <c r="X66" s="79">
        <f t="shared" si="43"/>
        <v>0</v>
      </c>
      <c r="Y66" s="79">
        <f t="shared" si="44"/>
        <v>0</v>
      </c>
      <c r="Z66" s="79">
        <f t="shared" si="45"/>
        <v>0</v>
      </c>
      <c r="AA66" s="79">
        <f t="shared" si="61"/>
        <v>0</v>
      </c>
      <c r="AB66" s="153">
        <f t="shared" si="62"/>
        <v>0</v>
      </c>
      <c r="AC66" s="105">
        <f t="shared" si="46"/>
        <v>0</v>
      </c>
      <c r="AD66" s="79">
        <f t="shared" si="47"/>
        <v>0</v>
      </c>
      <c r="AE66" s="79">
        <f t="shared" si="48"/>
        <v>0</v>
      </c>
      <c r="AF66" s="79">
        <f t="shared" si="49"/>
        <v>0</v>
      </c>
      <c r="AG66" s="79">
        <f t="shared" si="50"/>
        <v>0</v>
      </c>
      <c r="AH66" s="79">
        <f t="shared" si="51"/>
        <v>0</v>
      </c>
      <c r="AI66" s="79">
        <f t="shared" si="52"/>
        <v>0</v>
      </c>
      <c r="AJ66" s="79">
        <f t="shared" si="53"/>
        <v>0</v>
      </c>
      <c r="AK66" s="79">
        <f t="shared" si="54"/>
        <v>0</v>
      </c>
      <c r="AL66" s="79">
        <f t="shared" si="55"/>
        <v>0</v>
      </c>
      <c r="AM66" s="79">
        <f t="shared" si="56"/>
        <v>0</v>
      </c>
      <c r="AN66" s="211">
        <f t="shared" si="63"/>
        <v>0</v>
      </c>
      <c r="AO66" s="216">
        <f t="shared" si="57"/>
        <v>0</v>
      </c>
    </row>
    <row r="67" spans="1:41" x14ac:dyDescent="0.3">
      <c r="A67" s="1" t="s">
        <v>115</v>
      </c>
      <c r="B67" t="s">
        <v>116</v>
      </c>
      <c r="C67" s="75">
        <f t="shared" si="39"/>
        <v>0</v>
      </c>
      <c r="D67" s="76">
        <f t="shared" si="40"/>
        <v>0</v>
      </c>
      <c r="E67" s="76">
        <f t="shared" si="41"/>
        <v>0</v>
      </c>
      <c r="F67" s="76">
        <f t="shared" si="42"/>
        <v>0</v>
      </c>
      <c r="G67" s="76">
        <f t="shared" si="58"/>
        <v>0</v>
      </c>
      <c r="H67" s="153">
        <f t="shared" si="59"/>
        <v>0</v>
      </c>
      <c r="I67" s="182">
        <v>0</v>
      </c>
      <c r="J67" s="182">
        <v>0</v>
      </c>
      <c r="K67" s="182">
        <v>0</v>
      </c>
      <c r="L67" s="182">
        <v>0</v>
      </c>
      <c r="M67" s="182">
        <v>0</v>
      </c>
      <c r="N67" s="182">
        <v>0</v>
      </c>
      <c r="O67" s="182"/>
      <c r="P67" s="182"/>
      <c r="Q67" s="182"/>
      <c r="R67" s="182"/>
      <c r="S67" s="182"/>
      <c r="T67" s="213"/>
      <c r="U67" s="215"/>
      <c r="V67" s="79"/>
      <c r="W67" s="78">
        <f t="shared" si="60"/>
        <v>0</v>
      </c>
      <c r="X67" s="79">
        <f t="shared" si="43"/>
        <v>0</v>
      </c>
      <c r="Y67" s="79">
        <f t="shared" si="44"/>
        <v>0</v>
      </c>
      <c r="Z67" s="79">
        <f t="shared" si="45"/>
        <v>0</v>
      </c>
      <c r="AA67" s="79">
        <f t="shared" si="61"/>
        <v>0</v>
      </c>
      <c r="AB67" s="153">
        <f t="shared" si="62"/>
        <v>0</v>
      </c>
      <c r="AC67" s="105">
        <f t="shared" si="46"/>
        <v>0</v>
      </c>
      <c r="AD67" s="79">
        <f t="shared" si="47"/>
        <v>0</v>
      </c>
      <c r="AE67" s="79">
        <f t="shared" si="48"/>
        <v>0</v>
      </c>
      <c r="AF67" s="79">
        <f t="shared" si="49"/>
        <v>0</v>
      </c>
      <c r="AG67" s="79">
        <f t="shared" si="50"/>
        <v>0</v>
      </c>
      <c r="AH67" s="79">
        <f t="shared" si="51"/>
        <v>0</v>
      </c>
      <c r="AI67" s="79">
        <f t="shared" si="52"/>
        <v>0</v>
      </c>
      <c r="AJ67" s="79">
        <f t="shared" si="53"/>
        <v>0</v>
      </c>
      <c r="AK67" s="79">
        <f t="shared" si="54"/>
        <v>0</v>
      </c>
      <c r="AL67" s="79">
        <f t="shared" si="55"/>
        <v>0</v>
      </c>
      <c r="AM67" s="79">
        <f t="shared" si="56"/>
        <v>0</v>
      </c>
      <c r="AN67" s="211">
        <f t="shared" si="63"/>
        <v>0</v>
      </c>
      <c r="AO67" s="216">
        <f t="shared" si="57"/>
        <v>0</v>
      </c>
    </row>
    <row r="68" spans="1:41" x14ac:dyDescent="0.3">
      <c r="A68" s="1" t="s">
        <v>117</v>
      </c>
      <c r="B68" t="s">
        <v>118</v>
      </c>
      <c r="C68" s="75">
        <f t="shared" si="39"/>
        <v>0</v>
      </c>
      <c r="D68" s="76">
        <f t="shared" si="40"/>
        <v>0</v>
      </c>
      <c r="E68" s="76">
        <f t="shared" si="41"/>
        <v>0</v>
      </c>
      <c r="F68" s="76">
        <f t="shared" si="42"/>
        <v>0</v>
      </c>
      <c r="G68" s="76">
        <f t="shared" si="58"/>
        <v>0</v>
      </c>
      <c r="H68" s="153">
        <f t="shared" si="59"/>
        <v>0</v>
      </c>
      <c r="I68" s="182">
        <v>0</v>
      </c>
      <c r="J68" s="182">
        <v>0</v>
      </c>
      <c r="K68" s="182">
        <v>0</v>
      </c>
      <c r="L68" s="182">
        <v>0</v>
      </c>
      <c r="M68" s="182">
        <v>0</v>
      </c>
      <c r="N68" s="182">
        <v>0</v>
      </c>
      <c r="O68" s="182"/>
      <c r="P68" s="182"/>
      <c r="Q68" s="182"/>
      <c r="R68" s="182"/>
      <c r="S68" s="182"/>
      <c r="T68" s="213"/>
      <c r="U68" s="215"/>
      <c r="V68" s="79"/>
      <c r="W68" s="78">
        <f t="shared" si="60"/>
        <v>0</v>
      </c>
      <c r="X68" s="79">
        <f t="shared" si="43"/>
        <v>0</v>
      </c>
      <c r="Y68" s="79">
        <f t="shared" si="44"/>
        <v>0</v>
      </c>
      <c r="Z68" s="79">
        <f t="shared" si="45"/>
        <v>0</v>
      </c>
      <c r="AA68" s="79">
        <f t="shared" si="61"/>
        <v>0</v>
      </c>
      <c r="AB68" s="153">
        <f t="shared" si="62"/>
        <v>0</v>
      </c>
      <c r="AC68" s="105">
        <f t="shared" si="46"/>
        <v>0</v>
      </c>
      <c r="AD68" s="79">
        <f t="shared" si="47"/>
        <v>0</v>
      </c>
      <c r="AE68" s="79">
        <f t="shared" si="48"/>
        <v>0</v>
      </c>
      <c r="AF68" s="79">
        <f t="shared" si="49"/>
        <v>0</v>
      </c>
      <c r="AG68" s="79">
        <f t="shared" si="50"/>
        <v>0</v>
      </c>
      <c r="AH68" s="79">
        <f t="shared" si="51"/>
        <v>0</v>
      </c>
      <c r="AI68" s="79">
        <f t="shared" si="52"/>
        <v>0</v>
      </c>
      <c r="AJ68" s="79">
        <f t="shared" si="53"/>
        <v>0</v>
      </c>
      <c r="AK68" s="79">
        <f t="shared" si="54"/>
        <v>0</v>
      </c>
      <c r="AL68" s="79">
        <f t="shared" si="55"/>
        <v>0</v>
      </c>
      <c r="AM68" s="79">
        <f t="shared" si="56"/>
        <v>0</v>
      </c>
      <c r="AN68" s="211">
        <f t="shared" si="63"/>
        <v>0</v>
      </c>
      <c r="AO68" s="216">
        <f t="shared" si="57"/>
        <v>0</v>
      </c>
    </row>
    <row r="69" spans="1:41" x14ac:dyDescent="0.3">
      <c r="A69" s="1" t="s">
        <v>119</v>
      </c>
      <c r="B69" t="s">
        <v>120</v>
      </c>
      <c r="C69" s="75">
        <f t="shared" si="39"/>
        <v>326.67333333333335</v>
      </c>
      <c r="D69" s="76">
        <f t="shared" si="40"/>
        <v>321.20333333333332</v>
      </c>
      <c r="E69" s="76">
        <f t="shared" si="41"/>
        <v>332.14333333333337</v>
      </c>
      <c r="F69" s="76">
        <f t="shared" si="42"/>
        <v>0</v>
      </c>
      <c r="G69" s="76">
        <f t="shared" si="58"/>
        <v>0</v>
      </c>
      <c r="H69" s="153">
        <f t="shared" si="59"/>
        <v>3.4059422380423789E-2</v>
      </c>
      <c r="I69" s="182">
        <v>191.73</v>
      </c>
      <c r="J69" s="182">
        <v>309.89</v>
      </c>
      <c r="K69" s="182">
        <v>461.99</v>
      </c>
      <c r="L69" s="182">
        <v>253.36</v>
      </c>
      <c r="M69" s="182">
        <v>314.22000000000003</v>
      </c>
      <c r="N69" s="182">
        <v>428.85</v>
      </c>
      <c r="O69" s="182"/>
      <c r="P69" s="182"/>
      <c r="Q69" s="182"/>
      <c r="R69" s="182"/>
      <c r="S69" s="182"/>
      <c r="T69" s="213"/>
      <c r="U69" s="215"/>
      <c r="V69" s="79"/>
      <c r="W69" s="78">
        <f t="shared" si="60"/>
        <v>2.0222504918817586E-3</v>
      </c>
      <c r="X69" s="79">
        <f t="shared" si="43"/>
        <v>1.9709071273856299E-3</v>
      </c>
      <c r="Y69" s="79">
        <f t="shared" si="44"/>
        <v>2.0745128247834782E-3</v>
      </c>
      <c r="Z69" s="79">
        <f t="shared" si="45"/>
        <v>0</v>
      </c>
      <c r="AA69" s="79">
        <f t="shared" si="61"/>
        <v>0</v>
      </c>
      <c r="AB69" s="153">
        <f t="shared" si="62"/>
        <v>5.2567518762428593E-2</v>
      </c>
      <c r="AC69" s="105">
        <f t="shared" si="46"/>
        <v>1.1754139666619666E-3</v>
      </c>
      <c r="AD69" s="79">
        <f t="shared" si="47"/>
        <v>1.9097772162820078E-3</v>
      </c>
      <c r="AE69" s="79">
        <f t="shared" si="48"/>
        <v>2.8250221665086987E-3</v>
      </c>
      <c r="AF69" s="79">
        <f t="shared" si="49"/>
        <v>1.5690548884333604E-3</v>
      </c>
      <c r="AG69" s="79">
        <f t="shared" si="50"/>
        <v>1.9636418175341679E-3</v>
      </c>
      <c r="AH69" s="79">
        <f t="shared" si="51"/>
        <v>2.7000906641146401E-3</v>
      </c>
      <c r="AI69" s="79">
        <f t="shared" si="52"/>
        <v>0</v>
      </c>
      <c r="AJ69" s="79">
        <f t="shared" si="53"/>
        <v>0</v>
      </c>
      <c r="AK69" s="79">
        <f t="shared" si="54"/>
        <v>0</v>
      </c>
      <c r="AL69" s="79">
        <f t="shared" si="55"/>
        <v>0</v>
      </c>
      <c r="AM69" s="79">
        <f t="shared" si="56"/>
        <v>0</v>
      </c>
      <c r="AN69" s="211">
        <f t="shared" si="63"/>
        <v>0</v>
      </c>
      <c r="AO69" s="216">
        <f t="shared" si="57"/>
        <v>0</v>
      </c>
    </row>
    <row r="70" spans="1:41" x14ac:dyDescent="0.3">
      <c r="A70" s="1" t="s">
        <v>121</v>
      </c>
      <c r="B70" t="s">
        <v>122</v>
      </c>
      <c r="C70" s="75">
        <f t="shared" si="39"/>
        <v>272.14666666666665</v>
      </c>
      <c r="D70" s="76">
        <f t="shared" si="40"/>
        <v>198.95000000000002</v>
      </c>
      <c r="E70" s="76">
        <f t="shared" si="41"/>
        <v>345.34333333333331</v>
      </c>
      <c r="F70" s="76">
        <f t="shared" si="42"/>
        <v>0</v>
      </c>
      <c r="G70" s="76">
        <f t="shared" si="58"/>
        <v>0</v>
      </c>
      <c r="H70" s="153">
        <f t="shared" si="59"/>
        <v>0.73582977297478402</v>
      </c>
      <c r="I70" s="182">
        <v>0</v>
      </c>
      <c r="J70" s="182">
        <v>0</v>
      </c>
      <c r="K70" s="182">
        <v>596.85</v>
      </c>
      <c r="L70" s="182">
        <v>1680.6</v>
      </c>
      <c r="M70" s="182">
        <v>-186.56</v>
      </c>
      <c r="N70" s="182">
        <v>-458.01</v>
      </c>
      <c r="O70" s="182"/>
      <c r="P70" s="182"/>
      <c r="Q70" s="182"/>
      <c r="R70" s="182"/>
      <c r="S70" s="182"/>
      <c r="T70" s="213"/>
      <c r="U70" s="215"/>
      <c r="V70" s="79"/>
      <c r="W70" s="78">
        <f t="shared" si="60"/>
        <v>1.6847066300605526E-3</v>
      </c>
      <c r="X70" s="79">
        <f t="shared" si="43"/>
        <v>1.2207593517918175E-3</v>
      </c>
      <c r="Y70" s="79">
        <f t="shared" si="44"/>
        <v>2.1569578614257161E-3</v>
      </c>
      <c r="Z70" s="79">
        <f t="shared" si="45"/>
        <v>0</v>
      </c>
      <c r="AA70" s="79">
        <f t="shared" si="61"/>
        <v>0</v>
      </c>
      <c r="AB70" s="153">
        <f t="shared" si="62"/>
        <v>0.76689849498982443</v>
      </c>
      <c r="AC70" s="105">
        <f t="shared" si="46"/>
        <v>0</v>
      </c>
      <c r="AD70" s="79">
        <f t="shared" si="47"/>
        <v>0</v>
      </c>
      <c r="AE70" s="79">
        <f t="shared" si="48"/>
        <v>3.6496774390803195E-3</v>
      </c>
      <c r="AF70" s="79">
        <f t="shared" si="49"/>
        <v>1.0407931976243706E-2</v>
      </c>
      <c r="AG70" s="79">
        <f t="shared" si="50"/>
        <v>-1.1658615539404697E-3</v>
      </c>
      <c r="AH70" s="79">
        <f t="shared" si="51"/>
        <v>-2.883685496260105E-3</v>
      </c>
      <c r="AI70" s="79">
        <f t="shared" si="52"/>
        <v>0</v>
      </c>
      <c r="AJ70" s="79">
        <f t="shared" si="53"/>
        <v>0</v>
      </c>
      <c r="AK70" s="79">
        <f t="shared" si="54"/>
        <v>0</v>
      </c>
      <c r="AL70" s="79">
        <f t="shared" si="55"/>
        <v>0</v>
      </c>
      <c r="AM70" s="79">
        <f t="shared" si="56"/>
        <v>0</v>
      </c>
      <c r="AN70" s="211">
        <f t="shared" si="63"/>
        <v>0</v>
      </c>
      <c r="AO70" s="216">
        <f t="shared" si="57"/>
        <v>0</v>
      </c>
    </row>
    <row r="71" spans="1:41" x14ac:dyDescent="0.3">
      <c r="A71" s="1" t="s">
        <v>123</v>
      </c>
      <c r="B71" t="s">
        <v>124</v>
      </c>
      <c r="C71" s="75">
        <f t="shared" si="39"/>
        <v>298852.11833333335</v>
      </c>
      <c r="D71" s="76">
        <f t="shared" si="40"/>
        <v>309632.96000000002</v>
      </c>
      <c r="E71" s="76">
        <f t="shared" si="41"/>
        <v>288071.27666666661</v>
      </c>
      <c r="F71" s="76">
        <f t="shared" si="42"/>
        <v>0</v>
      </c>
      <c r="G71" s="76">
        <f t="shared" si="58"/>
        <v>0</v>
      </c>
      <c r="H71" s="153">
        <f t="shared" si="59"/>
        <v>-6.9636266543889269E-2</v>
      </c>
      <c r="I71" s="182">
        <v>293336.43</v>
      </c>
      <c r="J71" s="182">
        <v>277874.89</v>
      </c>
      <c r="K71" s="182">
        <v>357687.56</v>
      </c>
      <c r="L71" s="182">
        <v>297693.48</v>
      </c>
      <c r="M71" s="182">
        <v>263091.64999999997</v>
      </c>
      <c r="N71" s="182">
        <v>303428.7</v>
      </c>
      <c r="O71" s="182"/>
      <c r="P71" s="182"/>
      <c r="Q71" s="182"/>
      <c r="R71" s="182"/>
      <c r="S71" s="182"/>
      <c r="T71" s="213"/>
      <c r="U71" s="215"/>
      <c r="V71" s="79"/>
      <c r="W71" s="78">
        <f t="shared" si="60"/>
        <v>1.8500250299978231</v>
      </c>
      <c r="X71" s="79">
        <f t="shared" si="43"/>
        <v>1.8999111914701268</v>
      </c>
      <c r="Y71" s="79">
        <f t="shared" si="44"/>
        <v>1.799245981845436</v>
      </c>
      <c r="Z71" s="79">
        <f t="shared" si="45"/>
        <v>0</v>
      </c>
      <c r="AA71" s="79">
        <f t="shared" si="61"/>
        <v>0</v>
      </c>
      <c r="AB71" s="153">
        <f t="shared" si="62"/>
        <v>-5.2984165826612813E-2</v>
      </c>
      <c r="AC71" s="105">
        <f t="shared" si="46"/>
        <v>1.7983191819368918</v>
      </c>
      <c r="AD71" s="79">
        <f t="shared" si="47"/>
        <v>1.7124758265799773</v>
      </c>
      <c r="AE71" s="79">
        <f t="shared" si="48"/>
        <v>2.1872232855352065</v>
      </c>
      <c r="AF71" s="79">
        <f t="shared" si="49"/>
        <v>1.8436115016132726</v>
      </c>
      <c r="AG71" s="79">
        <f t="shared" si="50"/>
        <v>1.6441275723507831</v>
      </c>
      <c r="AH71" s="79">
        <f t="shared" si="51"/>
        <v>1.9104232251240336</v>
      </c>
      <c r="AI71" s="79">
        <f t="shared" si="52"/>
        <v>0</v>
      </c>
      <c r="AJ71" s="79">
        <f t="shared" si="53"/>
        <v>0</v>
      </c>
      <c r="AK71" s="79">
        <f t="shared" si="54"/>
        <v>0</v>
      </c>
      <c r="AL71" s="79">
        <f t="shared" si="55"/>
        <v>0</v>
      </c>
      <c r="AM71" s="79">
        <f t="shared" si="56"/>
        <v>0</v>
      </c>
      <c r="AN71" s="211">
        <f t="shared" si="63"/>
        <v>0</v>
      </c>
      <c r="AO71" s="216">
        <f t="shared" si="57"/>
        <v>0</v>
      </c>
    </row>
    <row r="72" spans="1:41" x14ac:dyDescent="0.3">
      <c r="A72" s="1" t="s">
        <v>125</v>
      </c>
      <c r="B72" t="s">
        <v>126</v>
      </c>
      <c r="C72" s="75">
        <f t="shared" si="39"/>
        <v>71553.224999999991</v>
      </c>
      <c r="D72" s="76">
        <f t="shared" si="40"/>
        <v>68996.603333333333</v>
      </c>
      <c r="E72" s="76">
        <f t="shared" si="41"/>
        <v>74109.846666666665</v>
      </c>
      <c r="F72" s="76">
        <f t="shared" si="42"/>
        <v>0</v>
      </c>
      <c r="G72" s="76">
        <f t="shared" si="58"/>
        <v>0</v>
      </c>
      <c r="H72" s="153">
        <f t="shared" si="59"/>
        <v>7.4108623994582123E-2</v>
      </c>
      <c r="I72" s="182">
        <v>69277.189999999988</v>
      </c>
      <c r="J72" s="182">
        <v>59729.920000000006</v>
      </c>
      <c r="K72" s="182">
        <v>77982.700000000012</v>
      </c>
      <c r="L72" s="182">
        <v>76589.890000000014</v>
      </c>
      <c r="M72" s="182">
        <v>73516.26999999999</v>
      </c>
      <c r="N72" s="182">
        <v>72223.37999999999</v>
      </c>
      <c r="O72" s="182"/>
      <c r="P72" s="182"/>
      <c r="Q72" s="182"/>
      <c r="R72" s="182"/>
      <c r="S72" s="182"/>
      <c r="T72" s="213"/>
      <c r="U72" s="215"/>
      <c r="V72" s="79"/>
      <c r="W72" s="78">
        <f t="shared" si="60"/>
        <v>0.44294568820629004</v>
      </c>
      <c r="X72" s="79">
        <f t="shared" si="43"/>
        <v>0.42336390430277526</v>
      </c>
      <c r="Y72" s="79">
        <f t="shared" si="44"/>
        <v>0.46287795636242507</v>
      </c>
      <c r="Z72" s="79">
        <f t="shared" si="45"/>
        <v>0</v>
      </c>
      <c r="AA72" s="79">
        <f t="shared" si="61"/>
        <v>0</v>
      </c>
      <c r="AB72" s="153">
        <f t="shared" si="62"/>
        <v>9.3333540384658589E-2</v>
      </c>
      <c r="AC72" s="105">
        <f t="shared" si="46"/>
        <v>0.4247085834094545</v>
      </c>
      <c r="AD72" s="79">
        <f t="shared" si="47"/>
        <v>0.36810106923859121</v>
      </c>
      <c r="AE72" s="79">
        <f t="shared" si="48"/>
        <v>0.47685633044913939</v>
      </c>
      <c r="AF72" s="79">
        <f t="shared" si="49"/>
        <v>0.47432010305128419</v>
      </c>
      <c r="AG72" s="79">
        <f t="shared" si="50"/>
        <v>0.4594221311219292</v>
      </c>
      <c r="AH72" s="79">
        <f t="shared" si="51"/>
        <v>0.45472700027702917</v>
      </c>
      <c r="AI72" s="79">
        <f t="shared" si="52"/>
        <v>0</v>
      </c>
      <c r="AJ72" s="79">
        <f t="shared" si="53"/>
        <v>0</v>
      </c>
      <c r="AK72" s="79">
        <f t="shared" si="54"/>
        <v>0</v>
      </c>
      <c r="AL72" s="79">
        <f t="shared" si="55"/>
        <v>0</v>
      </c>
      <c r="AM72" s="79">
        <f t="shared" si="56"/>
        <v>0</v>
      </c>
      <c r="AN72" s="211">
        <f t="shared" si="63"/>
        <v>0</v>
      </c>
      <c r="AO72" s="216">
        <f t="shared" si="57"/>
        <v>0</v>
      </c>
    </row>
    <row r="73" spans="1:41" x14ac:dyDescent="0.3">
      <c r="A73" s="1" t="s">
        <v>127</v>
      </c>
      <c r="B73" t="s">
        <v>128</v>
      </c>
      <c r="C73" s="75">
        <f t="shared" si="39"/>
        <v>77648.628333333341</v>
      </c>
      <c r="D73" s="76">
        <f t="shared" si="40"/>
        <v>82590.133333333331</v>
      </c>
      <c r="E73" s="76">
        <f t="shared" si="41"/>
        <v>72707.123333333337</v>
      </c>
      <c r="F73" s="76">
        <f t="shared" si="42"/>
        <v>0</v>
      </c>
      <c r="G73" s="76">
        <f t="shared" si="58"/>
        <v>0</v>
      </c>
      <c r="H73" s="153">
        <f t="shared" si="59"/>
        <v>-0.11966332540125853</v>
      </c>
      <c r="I73" s="182">
        <v>47139.06</v>
      </c>
      <c r="J73" s="182">
        <v>157198.68</v>
      </c>
      <c r="K73" s="182">
        <v>43432.659999999996</v>
      </c>
      <c r="L73" s="182">
        <v>29840.21</v>
      </c>
      <c r="M73" s="182">
        <v>116533.33</v>
      </c>
      <c r="N73" s="182">
        <v>71747.830000000016</v>
      </c>
      <c r="O73" s="182"/>
      <c r="P73" s="182"/>
      <c r="Q73" s="182"/>
      <c r="R73" s="182"/>
      <c r="S73" s="182"/>
      <c r="T73" s="213"/>
      <c r="U73" s="215"/>
      <c r="V73" s="79"/>
      <c r="W73" s="78">
        <f t="shared" si="60"/>
        <v>0.48067889484202525</v>
      </c>
      <c r="X73" s="79">
        <f t="shared" si="43"/>
        <v>0.50677395140688497</v>
      </c>
      <c r="Y73" s="79">
        <f t="shared" si="44"/>
        <v>0.45411677631578951</v>
      </c>
      <c r="Z73" s="79">
        <f t="shared" si="45"/>
        <v>0</v>
      </c>
      <c r="AA73" s="79">
        <f t="shared" si="61"/>
        <v>0</v>
      </c>
      <c r="AB73" s="153">
        <f t="shared" si="62"/>
        <v>-0.10390663321370561</v>
      </c>
      <c r="AC73" s="105">
        <f t="shared" si="46"/>
        <v>0.28898925311279633</v>
      </c>
      <c r="AD73" s="79">
        <f t="shared" si="47"/>
        <v>0.96877749360613807</v>
      </c>
      <c r="AE73" s="79">
        <f t="shared" si="48"/>
        <v>0.26558632708594487</v>
      </c>
      <c r="AF73" s="79">
        <f t="shared" si="49"/>
        <v>0.18479999752280565</v>
      </c>
      <c r="AG73" s="79">
        <f t="shared" si="50"/>
        <v>0.72824683318855887</v>
      </c>
      <c r="AH73" s="79">
        <f t="shared" si="51"/>
        <v>0.45173288085224278</v>
      </c>
      <c r="AI73" s="79">
        <f t="shared" si="52"/>
        <v>0</v>
      </c>
      <c r="AJ73" s="79">
        <f t="shared" si="53"/>
        <v>0</v>
      </c>
      <c r="AK73" s="79">
        <f t="shared" si="54"/>
        <v>0</v>
      </c>
      <c r="AL73" s="79">
        <f t="shared" si="55"/>
        <v>0</v>
      </c>
      <c r="AM73" s="79">
        <f t="shared" si="56"/>
        <v>0</v>
      </c>
      <c r="AN73" s="211">
        <f t="shared" si="63"/>
        <v>0</v>
      </c>
      <c r="AO73" s="216">
        <f t="shared" si="57"/>
        <v>0</v>
      </c>
    </row>
    <row r="74" spans="1:41" x14ac:dyDescent="0.3">
      <c r="A74" s="1" t="s">
        <v>129</v>
      </c>
      <c r="B74" t="s">
        <v>130</v>
      </c>
      <c r="C74" s="75">
        <f t="shared" si="39"/>
        <v>0</v>
      </c>
      <c r="D74" s="76">
        <f t="shared" si="40"/>
        <v>0</v>
      </c>
      <c r="E74" s="76">
        <f t="shared" si="41"/>
        <v>0</v>
      </c>
      <c r="F74" s="76">
        <f t="shared" si="42"/>
        <v>0</v>
      </c>
      <c r="G74" s="76">
        <f t="shared" si="58"/>
        <v>0</v>
      </c>
      <c r="H74" s="153">
        <f t="shared" si="59"/>
        <v>0</v>
      </c>
      <c r="I74" s="182">
        <v>0</v>
      </c>
      <c r="J74" s="182">
        <v>0</v>
      </c>
      <c r="K74" s="182">
        <v>0</v>
      </c>
      <c r="L74" s="182">
        <v>0</v>
      </c>
      <c r="M74" s="182">
        <v>0</v>
      </c>
      <c r="N74" s="182">
        <v>0</v>
      </c>
      <c r="O74" s="182"/>
      <c r="P74" s="182"/>
      <c r="Q74" s="182"/>
      <c r="R74" s="182"/>
      <c r="S74" s="182"/>
      <c r="T74" s="213"/>
      <c r="U74" s="215"/>
      <c r="V74" s="79"/>
      <c r="W74" s="78">
        <f t="shared" si="60"/>
        <v>0</v>
      </c>
      <c r="X74" s="79">
        <f t="shared" si="43"/>
        <v>0</v>
      </c>
      <c r="Y74" s="79">
        <f t="shared" si="44"/>
        <v>0</v>
      </c>
      <c r="Z74" s="79">
        <f t="shared" si="45"/>
        <v>0</v>
      </c>
      <c r="AA74" s="79">
        <f t="shared" si="61"/>
        <v>0</v>
      </c>
      <c r="AB74" s="153">
        <f t="shared" si="62"/>
        <v>0</v>
      </c>
      <c r="AC74" s="105">
        <f t="shared" si="46"/>
        <v>0</v>
      </c>
      <c r="AD74" s="79">
        <f t="shared" si="47"/>
        <v>0</v>
      </c>
      <c r="AE74" s="79">
        <f t="shared" si="48"/>
        <v>0</v>
      </c>
      <c r="AF74" s="79">
        <f t="shared" si="49"/>
        <v>0</v>
      </c>
      <c r="AG74" s="79">
        <f t="shared" si="50"/>
        <v>0</v>
      </c>
      <c r="AH74" s="79">
        <f t="shared" si="51"/>
        <v>0</v>
      </c>
      <c r="AI74" s="79">
        <f t="shared" si="52"/>
        <v>0</v>
      </c>
      <c r="AJ74" s="79">
        <f t="shared" si="53"/>
        <v>0</v>
      </c>
      <c r="AK74" s="79">
        <f t="shared" si="54"/>
        <v>0</v>
      </c>
      <c r="AL74" s="79">
        <f t="shared" si="55"/>
        <v>0</v>
      </c>
      <c r="AM74" s="79">
        <f t="shared" si="56"/>
        <v>0</v>
      </c>
      <c r="AN74" s="211">
        <f t="shared" si="63"/>
        <v>0</v>
      </c>
      <c r="AO74" s="216">
        <f t="shared" si="57"/>
        <v>0</v>
      </c>
    </row>
    <row r="75" spans="1:41" x14ac:dyDescent="0.3">
      <c r="A75" s="1" t="s">
        <v>131</v>
      </c>
      <c r="B75" t="s">
        <v>132</v>
      </c>
      <c r="C75" s="75">
        <f t="shared" si="39"/>
        <v>262058.73166666666</v>
      </c>
      <c r="D75" s="76">
        <f t="shared" si="40"/>
        <v>242197.57333333333</v>
      </c>
      <c r="E75" s="76">
        <f t="shared" si="41"/>
        <v>281919.89000000007</v>
      </c>
      <c r="F75" s="76">
        <f t="shared" si="42"/>
        <v>0</v>
      </c>
      <c r="G75" s="76">
        <f t="shared" si="58"/>
        <v>0</v>
      </c>
      <c r="H75" s="153">
        <f t="shared" si="59"/>
        <v>0.16400790528151757</v>
      </c>
      <c r="I75" s="182">
        <v>291628.12</v>
      </c>
      <c r="J75" s="182">
        <v>176158.82</v>
      </c>
      <c r="K75" s="182">
        <v>258805.78</v>
      </c>
      <c r="L75" s="182">
        <v>202583.43000000002</v>
      </c>
      <c r="M75" s="182">
        <v>370868.77</v>
      </c>
      <c r="N75" s="182">
        <v>272307.47000000003</v>
      </c>
      <c r="O75" s="182"/>
      <c r="P75" s="182"/>
      <c r="Q75" s="182"/>
      <c r="R75" s="182"/>
      <c r="S75" s="182"/>
      <c r="T75" s="213"/>
      <c r="U75" s="215"/>
      <c r="V75" s="79"/>
      <c r="W75" s="78">
        <f t="shared" si="60"/>
        <v>1.6222579100880383</v>
      </c>
      <c r="X75" s="79">
        <f t="shared" si="43"/>
        <v>1.4861269295197344</v>
      </c>
      <c r="Y75" s="79">
        <f t="shared" si="44"/>
        <v>1.7608254288807468</v>
      </c>
      <c r="Z75" s="79">
        <f t="shared" si="45"/>
        <v>0</v>
      </c>
      <c r="AA75" s="79">
        <f t="shared" si="61"/>
        <v>0</v>
      </c>
      <c r="AB75" s="153">
        <f t="shared" si="62"/>
        <v>0.18484188255022446</v>
      </c>
      <c r="AC75" s="105">
        <f t="shared" si="46"/>
        <v>1.7878462698553799</v>
      </c>
      <c r="AD75" s="79">
        <f t="shared" si="47"/>
        <v>1.085624256617262</v>
      </c>
      <c r="AE75" s="79">
        <f t="shared" si="48"/>
        <v>1.5825711927110404</v>
      </c>
      <c r="AF75" s="79">
        <f t="shared" si="49"/>
        <v>1.2545963102190461</v>
      </c>
      <c r="AG75" s="79">
        <f t="shared" si="50"/>
        <v>2.317654591017317</v>
      </c>
      <c r="AH75" s="79">
        <f t="shared" si="51"/>
        <v>1.7144802553705898</v>
      </c>
      <c r="AI75" s="79">
        <f t="shared" si="52"/>
        <v>0</v>
      </c>
      <c r="AJ75" s="79">
        <f t="shared" si="53"/>
        <v>0</v>
      </c>
      <c r="AK75" s="79">
        <f t="shared" si="54"/>
        <v>0</v>
      </c>
      <c r="AL75" s="79">
        <f t="shared" si="55"/>
        <v>0</v>
      </c>
      <c r="AM75" s="79">
        <f t="shared" si="56"/>
        <v>0</v>
      </c>
      <c r="AN75" s="211">
        <f t="shared" si="63"/>
        <v>0</v>
      </c>
      <c r="AO75" s="216">
        <f t="shared" si="57"/>
        <v>0</v>
      </c>
    </row>
    <row r="76" spans="1:41" x14ac:dyDescent="0.3">
      <c r="A76" s="1" t="s">
        <v>133</v>
      </c>
      <c r="B76" t="s">
        <v>134</v>
      </c>
      <c r="C76" s="75">
        <f t="shared" si="39"/>
        <v>174794.10166666665</v>
      </c>
      <c r="D76" s="76">
        <f t="shared" si="40"/>
        <v>176408.41666666666</v>
      </c>
      <c r="E76" s="76">
        <f t="shared" si="41"/>
        <v>173179.78666666665</v>
      </c>
      <c r="F76" s="76">
        <f t="shared" si="42"/>
        <v>0</v>
      </c>
      <c r="G76" s="76">
        <f t="shared" si="58"/>
        <v>0</v>
      </c>
      <c r="H76" s="153">
        <f t="shared" si="59"/>
        <v>-1.8302017902584986E-2</v>
      </c>
      <c r="I76" s="182">
        <v>145331.68</v>
      </c>
      <c r="J76" s="182">
        <v>163819.56</v>
      </c>
      <c r="K76" s="182">
        <v>220074.01</v>
      </c>
      <c r="L76" s="182">
        <v>141962.74</v>
      </c>
      <c r="M76" s="182">
        <v>209797.72</v>
      </c>
      <c r="N76" s="182">
        <v>167778.9</v>
      </c>
      <c r="O76" s="182"/>
      <c r="P76" s="182"/>
      <c r="Q76" s="182"/>
      <c r="R76" s="182"/>
      <c r="S76" s="182"/>
      <c r="T76" s="213"/>
      <c r="U76" s="215"/>
      <c r="V76" s="79"/>
      <c r="W76" s="78">
        <f t="shared" si="60"/>
        <v>1.0820517685560909</v>
      </c>
      <c r="X76" s="79">
        <f t="shared" si="43"/>
        <v>1.0824439526545404</v>
      </c>
      <c r="Y76" s="79">
        <f t="shared" si="44"/>
        <v>1.0816525649566955</v>
      </c>
      <c r="Z76" s="79">
        <f t="shared" si="45"/>
        <v>0</v>
      </c>
      <c r="AA76" s="79">
        <f t="shared" si="61"/>
        <v>0</v>
      </c>
      <c r="AB76" s="153">
        <f t="shared" si="62"/>
        <v>-7.3111193970289091E-4</v>
      </c>
      <c r="AC76" s="105">
        <f t="shared" ref="AC76:AC85" si="64">IFERROR(I76/I$14,0)</f>
        <v>0.89096587112318149</v>
      </c>
      <c r="AD76" s="79">
        <f t="shared" ref="AD76:AD85" si="65">IFERROR(J76/J$14,0)</f>
        <v>1.0095803777770931</v>
      </c>
      <c r="AE76" s="79">
        <f t="shared" ref="AE76:AE85" si="66">IFERROR(K76/K$14,0)</f>
        <v>1.345730332956248</v>
      </c>
      <c r="AF76" s="79">
        <f t="shared" ref="AF76:AF85" si="67">IFERROR(L76/L$14,0)</f>
        <v>0.87917323639246181</v>
      </c>
      <c r="AG76" s="79">
        <f t="shared" ref="AG76:AG85" si="68">IFERROR(M76/M$14,0)</f>
        <v>1.311080059242965</v>
      </c>
      <c r="AH76" s="79">
        <f t="shared" ref="AH76:AH85" si="69">IFERROR(N76/N$14,0)</f>
        <v>1.0563559322033897</v>
      </c>
      <c r="AI76" s="79">
        <f t="shared" ref="AI76:AI85" si="70">IFERROR(O76/O$14,0)</f>
        <v>0</v>
      </c>
      <c r="AJ76" s="79">
        <f t="shared" ref="AJ76:AJ85" si="71">IFERROR(P76/P$14,0)</f>
        <v>0</v>
      </c>
      <c r="AK76" s="79">
        <f t="shared" ref="AK76:AK85" si="72">IFERROR(Q76/Q$14,0)</f>
        <v>0</v>
      </c>
      <c r="AL76" s="79">
        <f t="shared" ref="AL76:AL85" si="73">IFERROR(R76/R$14,0)</f>
        <v>0</v>
      </c>
      <c r="AM76" s="79">
        <f t="shared" ref="AM76:AM85" si="74">IFERROR(S76/S$14,0)</f>
        <v>0</v>
      </c>
      <c r="AN76" s="211">
        <f t="shared" si="63"/>
        <v>0</v>
      </c>
      <c r="AO76" s="216">
        <f t="shared" si="57"/>
        <v>0</v>
      </c>
    </row>
    <row r="77" spans="1:41" x14ac:dyDescent="0.3">
      <c r="A77" s="1" t="s">
        <v>135</v>
      </c>
      <c r="B77" t="s">
        <v>136</v>
      </c>
      <c r="C77" s="75">
        <f t="shared" si="39"/>
        <v>0</v>
      </c>
      <c r="D77" s="76">
        <f t="shared" si="40"/>
        <v>0</v>
      </c>
      <c r="E77" s="76">
        <f t="shared" si="41"/>
        <v>0</v>
      </c>
      <c r="F77" s="76">
        <f t="shared" si="42"/>
        <v>0</v>
      </c>
      <c r="G77" s="76">
        <f t="shared" si="58"/>
        <v>0</v>
      </c>
      <c r="H77" s="153">
        <f t="shared" si="59"/>
        <v>0</v>
      </c>
      <c r="I77" s="182">
        <v>0</v>
      </c>
      <c r="J77" s="182">
        <v>0</v>
      </c>
      <c r="K77" s="182">
        <v>0</v>
      </c>
      <c r="L77" s="182">
        <v>0</v>
      </c>
      <c r="M77" s="182">
        <v>0</v>
      </c>
      <c r="N77" s="182">
        <v>0</v>
      </c>
      <c r="O77" s="182"/>
      <c r="P77" s="182"/>
      <c r="Q77" s="182"/>
      <c r="R77" s="182"/>
      <c r="S77" s="182"/>
      <c r="T77" s="213"/>
      <c r="U77" s="215"/>
      <c r="V77" s="79"/>
      <c r="W77" s="78">
        <f t="shared" si="60"/>
        <v>0</v>
      </c>
      <c r="X77" s="79">
        <f t="shared" si="43"/>
        <v>0</v>
      </c>
      <c r="Y77" s="79">
        <f t="shared" si="44"/>
        <v>0</v>
      </c>
      <c r="Z77" s="79">
        <f t="shared" si="45"/>
        <v>0</v>
      </c>
      <c r="AA77" s="79">
        <f t="shared" si="61"/>
        <v>0</v>
      </c>
      <c r="AB77" s="153">
        <f t="shared" si="62"/>
        <v>0</v>
      </c>
      <c r="AC77" s="105">
        <f t="shared" si="64"/>
        <v>0</v>
      </c>
      <c r="AD77" s="79">
        <f t="shared" si="65"/>
        <v>0</v>
      </c>
      <c r="AE77" s="79">
        <f t="shared" si="66"/>
        <v>0</v>
      </c>
      <c r="AF77" s="79">
        <f t="shared" si="67"/>
        <v>0</v>
      </c>
      <c r="AG77" s="79">
        <f t="shared" si="68"/>
        <v>0</v>
      </c>
      <c r="AH77" s="79">
        <f t="shared" si="69"/>
        <v>0</v>
      </c>
      <c r="AI77" s="79">
        <f t="shared" si="70"/>
        <v>0</v>
      </c>
      <c r="AJ77" s="79">
        <f t="shared" si="71"/>
        <v>0</v>
      </c>
      <c r="AK77" s="79">
        <f t="shared" si="72"/>
        <v>0</v>
      </c>
      <c r="AL77" s="79">
        <f t="shared" si="73"/>
        <v>0</v>
      </c>
      <c r="AM77" s="79">
        <f t="shared" si="74"/>
        <v>0</v>
      </c>
      <c r="AN77" s="211">
        <f t="shared" si="63"/>
        <v>0</v>
      </c>
      <c r="AO77" s="216">
        <f t="shared" si="57"/>
        <v>0</v>
      </c>
    </row>
    <row r="78" spans="1:41" x14ac:dyDescent="0.3">
      <c r="A78" s="1" t="s">
        <v>137</v>
      </c>
      <c r="B78" t="s">
        <v>138</v>
      </c>
      <c r="C78" s="75">
        <f t="shared" si="39"/>
        <v>0</v>
      </c>
      <c r="D78" s="76">
        <f t="shared" si="40"/>
        <v>0</v>
      </c>
      <c r="E78" s="76">
        <f t="shared" si="41"/>
        <v>0</v>
      </c>
      <c r="F78" s="76">
        <f t="shared" si="42"/>
        <v>0</v>
      </c>
      <c r="G78" s="76">
        <f t="shared" si="58"/>
        <v>0</v>
      </c>
      <c r="H78" s="153">
        <f t="shared" si="59"/>
        <v>0</v>
      </c>
      <c r="I78" s="182">
        <v>0</v>
      </c>
      <c r="J78" s="182">
        <v>0</v>
      </c>
      <c r="K78" s="182">
        <v>0</v>
      </c>
      <c r="L78" s="182">
        <v>0</v>
      </c>
      <c r="M78" s="182">
        <v>0</v>
      </c>
      <c r="N78" s="182">
        <v>0</v>
      </c>
      <c r="O78" s="182"/>
      <c r="P78" s="182"/>
      <c r="Q78" s="182"/>
      <c r="R78" s="182"/>
      <c r="S78" s="182"/>
      <c r="T78" s="213"/>
      <c r="U78" s="215"/>
      <c r="V78" s="79"/>
      <c r="W78" s="78">
        <f t="shared" si="60"/>
        <v>0</v>
      </c>
      <c r="X78" s="79">
        <f t="shared" si="43"/>
        <v>0</v>
      </c>
      <c r="Y78" s="79">
        <f t="shared" si="44"/>
        <v>0</v>
      </c>
      <c r="Z78" s="79">
        <f t="shared" si="45"/>
        <v>0</v>
      </c>
      <c r="AA78" s="79">
        <f t="shared" si="61"/>
        <v>0</v>
      </c>
      <c r="AB78" s="153">
        <f t="shared" si="62"/>
        <v>0</v>
      </c>
      <c r="AC78" s="105">
        <f t="shared" si="64"/>
        <v>0</v>
      </c>
      <c r="AD78" s="79">
        <f t="shared" si="65"/>
        <v>0</v>
      </c>
      <c r="AE78" s="79">
        <f t="shared" si="66"/>
        <v>0</v>
      </c>
      <c r="AF78" s="79">
        <f t="shared" si="67"/>
        <v>0</v>
      </c>
      <c r="AG78" s="79">
        <f t="shared" si="68"/>
        <v>0</v>
      </c>
      <c r="AH78" s="79">
        <f t="shared" si="69"/>
        <v>0</v>
      </c>
      <c r="AI78" s="79">
        <f t="shared" si="70"/>
        <v>0</v>
      </c>
      <c r="AJ78" s="79">
        <f t="shared" si="71"/>
        <v>0</v>
      </c>
      <c r="AK78" s="79">
        <f t="shared" si="72"/>
        <v>0</v>
      </c>
      <c r="AL78" s="79">
        <f t="shared" si="73"/>
        <v>0</v>
      </c>
      <c r="AM78" s="79">
        <f t="shared" si="74"/>
        <v>0</v>
      </c>
      <c r="AN78" s="211">
        <f t="shared" si="63"/>
        <v>0</v>
      </c>
      <c r="AO78" s="216">
        <f t="shared" si="57"/>
        <v>0</v>
      </c>
    </row>
    <row r="79" spans="1:41" x14ac:dyDescent="0.3">
      <c r="A79" s="1" t="s">
        <v>139</v>
      </c>
      <c r="B79" t="s">
        <v>140</v>
      </c>
      <c r="C79" s="75">
        <f t="shared" si="39"/>
        <v>36210988.163333334</v>
      </c>
      <c r="D79" s="76">
        <f t="shared" si="40"/>
        <v>37323103.469999999</v>
      </c>
      <c r="E79" s="76">
        <f t="shared" si="41"/>
        <v>35098872.856666662</v>
      </c>
      <c r="F79" s="76">
        <f t="shared" si="42"/>
        <v>0</v>
      </c>
      <c r="G79" s="76">
        <f t="shared" si="58"/>
        <v>0</v>
      </c>
      <c r="H79" s="153">
        <f t="shared" si="59"/>
        <v>-5.9593935298578669E-2</v>
      </c>
      <c r="I79" s="182">
        <v>39261863</v>
      </c>
      <c r="J79" s="182">
        <v>32135958.869999997</v>
      </c>
      <c r="K79" s="182">
        <v>40571488.539999999</v>
      </c>
      <c r="L79" s="182">
        <v>24650827.079999998</v>
      </c>
      <c r="M79" s="182">
        <v>41991994.630000003</v>
      </c>
      <c r="N79" s="182">
        <v>38653796.859999999</v>
      </c>
      <c r="O79" s="182"/>
      <c r="P79" s="182"/>
      <c r="Q79" s="182"/>
      <c r="R79" s="182"/>
      <c r="S79" s="182"/>
      <c r="T79" s="213"/>
      <c r="U79" s="215"/>
      <c r="V79" s="79"/>
      <c r="W79" s="78">
        <f t="shared" si="60"/>
        <v>224.16181901846505</v>
      </c>
      <c r="X79" s="79">
        <f t="shared" si="43"/>
        <v>229.01496656896771</v>
      </c>
      <c r="Y79" s="79">
        <f t="shared" si="44"/>
        <v>219.22180748251165</v>
      </c>
      <c r="Z79" s="79">
        <f t="shared" si="45"/>
        <v>0</v>
      </c>
      <c r="AA79" s="79">
        <f t="shared" si="61"/>
        <v>0</v>
      </c>
      <c r="AB79" s="153">
        <f t="shared" si="62"/>
        <v>-4.276209207273296E-2</v>
      </c>
      <c r="AC79" s="105">
        <f t="shared" si="64"/>
        <v>240.69755451608356</v>
      </c>
      <c r="AD79" s="79">
        <f t="shared" si="65"/>
        <v>198.04615209687856</v>
      </c>
      <c r="AE79" s="79">
        <f t="shared" si="66"/>
        <v>248.09055272571621</v>
      </c>
      <c r="AF79" s="79">
        <f t="shared" si="67"/>
        <v>152.66222266261232</v>
      </c>
      <c r="AG79" s="79">
        <f t="shared" si="68"/>
        <v>262.41880420450076</v>
      </c>
      <c r="AH79" s="79">
        <f t="shared" si="69"/>
        <v>243.36890762334096</v>
      </c>
      <c r="AI79" s="79">
        <f t="shared" si="70"/>
        <v>0</v>
      </c>
      <c r="AJ79" s="79">
        <f t="shared" si="71"/>
        <v>0</v>
      </c>
      <c r="AK79" s="79">
        <f t="shared" si="72"/>
        <v>0</v>
      </c>
      <c r="AL79" s="79">
        <f t="shared" si="73"/>
        <v>0</v>
      </c>
      <c r="AM79" s="79">
        <f t="shared" si="74"/>
        <v>0</v>
      </c>
      <c r="AN79" s="211">
        <f t="shared" si="63"/>
        <v>0</v>
      </c>
      <c r="AO79" s="216">
        <f t="shared" si="57"/>
        <v>0</v>
      </c>
    </row>
    <row r="80" spans="1:41" x14ac:dyDescent="0.3">
      <c r="A80" s="1" t="s">
        <v>141</v>
      </c>
      <c r="B80" t="s">
        <v>142</v>
      </c>
      <c r="C80" s="75">
        <f t="shared" si="39"/>
        <v>0</v>
      </c>
      <c r="D80" s="76">
        <f t="shared" si="40"/>
        <v>0</v>
      </c>
      <c r="E80" s="76">
        <f t="shared" si="41"/>
        <v>0</v>
      </c>
      <c r="F80" s="76">
        <f t="shared" si="42"/>
        <v>0</v>
      </c>
      <c r="G80" s="76">
        <f t="shared" si="58"/>
        <v>0</v>
      </c>
      <c r="H80" s="153">
        <f t="shared" si="59"/>
        <v>0</v>
      </c>
      <c r="I80" s="182">
        <v>0</v>
      </c>
      <c r="J80" s="182">
        <v>0</v>
      </c>
      <c r="K80" s="182">
        <v>0</v>
      </c>
      <c r="L80" s="182">
        <v>0</v>
      </c>
      <c r="M80" s="182">
        <v>0</v>
      </c>
      <c r="N80" s="182">
        <v>0</v>
      </c>
      <c r="O80" s="182"/>
      <c r="P80" s="182"/>
      <c r="Q80" s="182"/>
      <c r="R80" s="182"/>
      <c r="S80" s="182"/>
      <c r="T80" s="213"/>
      <c r="U80" s="215"/>
      <c r="V80" s="79"/>
      <c r="W80" s="78">
        <f t="shared" si="60"/>
        <v>0</v>
      </c>
      <c r="X80" s="79">
        <f t="shared" si="43"/>
        <v>0</v>
      </c>
      <c r="Y80" s="79">
        <f t="shared" si="44"/>
        <v>0</v>
      </c>
      <c r="Z80" s="79">
        <f t="shared" si="45"/>
        <v>0</v>
      </c>
      <c r="AA80" s="79">
        <f t="shared" si="61"/>
        <v>0</v>
      </c>
      <c r="AB80" s="153">
        <f t="shared" si="62"/>
        <v>0</v>
      </c>
      <c r="AC80" s="105">
        <f t="shared" si="64"/>
        <v>0</v>
      </c>
      <c r="AD80" s="79">
        <f t="shared" si="65"/>
        <v>0</v>
      </c>
      <c r="AE80" s="79">
        <f t="shared" si="66"/>
        <v>0</v>
      </c>
      <c r="AF80" s="79">
        <f t="shared" si="67"/>
        <v>0</v>
      </c>
      <c r="AG80" s="79">
        <f t="shared" si="68"/>
        <v>0</v>
      </c>
      <c r="AH80" s="79">
        <f t="shared" si="69"/>
        <v>0</v>
      </c>
      <c r="AI80" s="79">
        <f t="shared" si="70"/>
        <v>0</v>
      </c>
      <c r="AJ80" s="79">
        <f t="shared" si="71"/>
        <v>0</v>
      </c>
      <c r="AK80" s="79">
        <f t="shared" si="72"/>
        <v>0</v>
      </c>
      <c r="AL80" s="79">
        <f t="shared" si="73"/>
        <v>0</v>
      </c>
      <c r="AM80" s="79">
        <f t="shared" si="74"/>
        <v>0</v>
      </c>
      <c r="AN80" s="211">
        <f t="shared" si="63"/>
        <v>0</v>
      </c>
      <c r="AO80" s="216">
        <f t="shared" si="57"/>
        <v>0</v>
      </c>
    </row>
    <row r="81" spans="1:41" x14ac:dyDescent="0.3">
      <c r="A81" s="1" t="s">
        <v>143</v>
      </c>
      <c r="B81" t="s">
        <v>144</v>
      </c>
      <c r="C81" s="75">
        <f t="shared" si="39"/>
        <v>0</v>
      </c>
      <c r="D81" s="76">
        <f t="shared" si="40"/>
        <v>0</v>
      </c>
      <c r="E81" s="76">
        <f t="shared" si="41"/>
        <v>0</v>
      </c>
      <c r="F81" s="76">
        <f t="shared" si="42"/>
        <v>0</v>
      </c>
      <c r="G81" s="76">
        <f t="shared" si="58"/>
        <v>0</v>
      </c>
      <c r="H81" s="153">
        <f t="shared" si="59"/>
        <v>0</v>
      </c>
      <c r="I81" s="182">
        <v>0</v>
      </c>
      <c r="J81" s="182">
        <v>0</v>
      </c>
      <c r="K81" s="182">
        <v>0</v>
      </c>
      <c r="L81" s="182">
        <v>0</v>
      </c>
      <c r="M81" s="182">
        <v>0</v>
      </c>
      <c r="N81" s="182">
        <v>0</v>
      </c>
      <c r="O81" s="182"/>
      <c r="P81" s="182"/>
      <c r="Q81" s="182"/>
      <c r="R81" s="182"/>
      <c r="S81" s="182"/>
      <c r="T81" s="213"/>
      <c r="U81" s="215"/>
      <c r="V81" s="79"/>
      <c r="W81" s="78">
        <f t="shared" si="60"/>
        <v>0</v>
      </c>
      <c r="X81" s="79">
        <f t="shared" si="43"/>
        <v>0</v>
      </c>
      <c r="Y81" s="79">
        <f t="shared" si="44"/>
        <v>0</v>
      </c>
      <c r="Z81" s="79">
        <f t="shared" si="45"/>
        <v>0</v>
      </c>
      <c r="AA81" s="79">
        <f t="shared" si="61"/>
        <v>0</v>
      </c>
      <c r="AB81" s="153">
        <f t="shared" si="62"/>
        <v>0</v>
      </c>
      <c r="AC81" s="105">
        <f t="shared" si="64"/>
        <v>0</v>
      </c>
      <c r="AD81" s="79">
        <f t="shared" si="65"/>
        <v>0</v>
      </c>
      <c r="AE81" s="79">
        <f t="shared" si="66"/>
        <v>0</v>
      </c>
      <c r="AF81" s="79">
        <f t="shared" si="67"/>
        <v>0</v>
      </c>
      <c r="AG81" s="79">
        <f t="shared" si="68"/>
        <v>0</v>
      </c>
      <c r="AH81" s="79">
        <f t="shared" si="69"/>
        <v>0</v>
      </c>
      <c r="AI81" s="79">
        <f t="shared" si="70"/>
        <v>0</v>
      </c>
      <c r="AJ81" s="79">
        <f t="shared" si="71"/>
        <v>0</v>
      </c>
      <c r="AK81" s="79">
        <f t="shared" si="72"/>
        <v>0</v>
      </c>
      <c r="AL81" s="79">
        <f t="shared" si="73"/>
        <v>0</v>
      </c>
      <c r="AM81" s="79">
        <f t="shared" si="74"/>
        <v>0</v>
      </c>
      <c r="AN81" s="211">
        <f t="shared" si="63"/>
        <v>0</v>
      </c>
      <c r="AO81" s="216">
        <f t="shared" si="57"/>
        <v>0</v>
      </c>
    </row>
    <row r="82" spans="1:41" x14ac:dyDescent="0.3">
      <c r="A82" s="1" t="s">
        <v>145</v>
      </c>
      <c r="B82" t="s">
        <v>146</v>
      </c>
      <c r="C82" s="75">
        <f t="shared" si="39"/>
        <v>74720.155000000013</v>
      </c>
      <c r="D82" s="76">
        <f t="shared" si="40"/>
        <v>80520.586666666684</v>
      </c>
      <c r="E82" s="76">
        <f t="shared" si="41"/>
        <v>68919.723333333328</v>
      </c>
      <c r="F82" s="76">
        <f t="shared" si="42"/>
        <v>0</v>
      </c>
      <c r="G82" s="76">
        <f t="shared" si="58"/>
        <v>0</v>
      </c>
      <c r="H82" s="153">
        <f t="shared" si="59"/>
        <v>-0.14407325894628381</v>
      </c>
      <c r="I82" s="182">
        <v>75819.850000000006</v>
      </c>
      <c r="J82" s="182">
        <v>78567.87000000001</v>
      </c>
      <c r="K82" s="182">
        <v>87174.040000000008</v>
      </c>
      <c r="L82" s="182">
        <v>75462.91</v>
      </c>
      <c r="M82" s="182">
        <v>61136.33</v>
      </c>
      <c r="N82" s="182">
        <v>70159.929999999993</v>
      </c>
      <c r="O82" s="182"/>
      <c r="P82" s="182"/>
      <c r="Q82" s="182"/>
      <c r="R82" s="182"/>
      <c r="S82" s="182"/>
      <c r="T82" s="213"/>
      <c r="U82" s="215"/>
      <c r="V82" s="79"/>
      <c r="W82" s="78">
        <f t="shared" si="60"/>
        <v>0.46255036693811741</v>
      </c>
      <c r="X82" s="79">
        <f t="shared" si="43"/>
        <v>0.49407519067653616</v>
      </c>
      <c r="Y82" s="79">
        <f t="shared" si="44"/>
        <v>0.43046129663557625</v>
      </c>
      <c r="Z82" s="79">
        <f t="shared" si="45"/>
        <v>0</v>
      </c>
      <c r="AA82" s="79">
        <f t="shared" si="61"/>
        <v>0</v>
      </c>
      <c r="AB82" s="153">
        <f t="shared" si="62"/>
        <v>-0.128753467572119</v>
      </c>
      <c r="AC82" s="105">
        <f t="shared" si="64"/>
        <v>0.46481881103747619</v>
      </c>
      <c r="AD82" s="79">
        <f t="shared" si="65"/>
        <v>0.48419480479462612</v>
      </c>
      <c r="AE82" s="79">
        <f t="shared" si="66"/>
        <v>0.53306044577613365</v>
      </c>
      <c r="AF82" s="79">
        <f t="shared" si="67"/>
        <v>0.46734073188706471</v>
      </c>
      <c r="AG82" s="79">
        <f t="shared" si="68"/>
        <v>0.3820566932676745</v>
      </c>
      <c r="AH82" s="79">
        <f t="shared" si="69"/>
        <v>0.44173527337749008</v>
      </c>
      <c r="AI82" s="79">
        <f t="shared" si="70"/>
        <v>0</v>
      </c>
      <c r="AJ82" s="79">
        <f t="shared" si="71"/>
        <v>0</v>
      </c>
      <c r="AK82" s="79">
        <f t="shared" si="72"/>
        <v>0</v>
      </c>
      <c r="AL82" s="79">
        <f t="shared" si="73"/>
        <v>0</v>
      </c>
      <c r="AM82" s="79">
        <f t="shared" si="74"/>
        <v>0</v>
      </c>
      <c r="AN82" s="211">
        <f t="shared" si="63"/>
        <v>0</v>
      </c>
      <c r="AO82" s="216">
        <f t="shared" si="57"/>
        <v>0</v>
      </c>
    </row>
    <row r="83" spans="1:41" x14ac:dyDescent="0.3">
      <c r="A83" s="1" t="s">
        <v>147</v>
      </c>
      <c r="B83" t="s">
        <v>148</v>
      </c>
      <c r="C83" s="75">
        <f t="shared" si="39"/>
        <v>0</v>
      </c>
      <c r="D83" s="76">
        <f t="shared" si="40"/>
        <v>0</v>
      </c>
      <c r="E83" s="76">
        <f t="shared" si="41"/>
        <v>0</v>
      </c>
      <c r="F83" s="76">
        <f t="shared" si="42"/>
        <v>0</v>
      </c>
      <c r="G83" s="76">
        <f t="shared" si="58"/>
        <v>0</v>
      </c>
      <c r="H83" s="153">
        <f t="shared" si="59"/>
        <v>0</v>
      </c>
      <c r="I83" s="182">
        <v>0</v>
      </c>
      <c r="J83" s="182">
        <v>0</v>
      </c>
      <c r="K83" s="182">
        <v>0</v>
      </c>
      <c r="L83" s="182">
        <v>0</v>
      </c>
      <c r="M83" s="182">
        <v>0</v>
      </c>
      <c r="N83" s="182">
        <v>0</v>
      </c>
      <c r="O83" s="182"/>
      <c r="P83" s="182"/>
      <c r="Q83" s="182"/>
      <c r="R83" s="182"/>
      <c r="S83" s="182"/>
      <c r="T83" s="213"/>
      <c r="U83" s="215"/>
      <c r="V83" s="79"/>
      <c r="W83" s="78">
        <f t="shared" si="60"/>
        <v>0</v>
      </c>
      <c r="X83" s="79">
        <f t="shared" si="43"/>
        <v>0</v>
      </c>
      <c r="Y83" s="79">
        <f t="shared" si="44"/>
        <v>0</v>
      </c>
      <c r="Z83" s="79">
        <f t="shared" si="45"/>
        <v>0</v>
      </c>
      <c r="AA83" s="79">
        <f t="shared" si="61"/>
        <v>0</v>
      </c>
      <c r="AB83" s="153">
        <f t="shared" si="62"/>
        <v>0</v>
      </c>
      <c r="AC83" s="105">
        <f t="shared" si="64"/>
        <v>0</v>
      </c>
      <c r="AD83" s="79">
        <f t="shared" si="65"/>
        <v>0</v>
      </c>
      <c r="AE83" s="79">
        <f t="shared" si="66"/>
        <v>0</v>
      </c>
      <c r="AF83" s="79">
        <f t="shared" si="67"/>
        <v>0</v>
      </c>
      <c r="AG83" s="79">
        <f t="shared" si="68"/>
        <v>0</v>
      </c>
      <c r="AH83" s="79">
        <f t="shared" si="69"/>
        <v>0</v>
      </c>
      <c r="AI83" s="79">
        <f t="shared" si="70"/>
        <v>0</v>
      </c>
      <c r="AJ83" s="79">
        <f t="shared" si="71"/>
        <v>0</v>
      </c>
      <c r="AK83" s="79">
        <f t="shared" si="72"/>
        <v>0</v>
      </c>
      <c r="AL83" s="79">
        <f t="shared" si="73"/>
        <v>0</v>
      </c>
      <c r="AM83" s="79">
        <f t="shared" si="74"/>
        <v>0</v>
      </c>
      <c r="AN83" s="211">
        <f t="shared" si="63"/>
        <v>0</v>
      </c>
      <c r="AO83" s="216">
        <f t="shared" si="57"/>
        <v>0</v>
      </c>
    </row>
    <row r="84" spans="1:41" x14ac:dyDescent="0.3">
      <c r="A84" s="1" t="s">
        <v>149</v>
      </c>
      <c r="B84" t="s">
        <v>150</v>
      </c>
      <c r="C84" s="75">
        <f t="shared" si="39"/>
        <v>0</v>
      </c>
      <c r="D84" s="76">
        <f t="shared" si="40"/>
        <v>0</v>
      </c>
      <c r="E84" s="76">
        <f t="shared" si="41"/>
        <v>0</v>
      </c>
      <c r="F84" s="76">
        <f t="shared" si="42"/>
        <v>0</v>
      </c>
      <c r="G84" s="76">
        <f t="shared" si="58"/>
        <v>0</v>
      </c>
      <c r="H84" s="153">
        <f t="shared" si="59"/>
        <v>0</v>
      </c>
      <c r="I84" s="182">
        <v>0</v>
      </c>
      <c r="J84" s="182">
        <v>0</v>
      </c>
      <c r="K84" s="182">
        <v>0</v>
      </c>
      <c r="L84" s="182">
        <v>0</v>
      </c>
      <c r="M84" s="182">
        <v>0</v>
      </c>
      <c r="N84" s="182">
        <v>0</v>
      </c>
      <c r="O84" s="182"/>
      <c r="P84" s="182"/>
      <c r="Q84" s="182"/>
      <c r="R84" s="182"/>
      <c r="S84" s="182"/>
      <c r="T84" s="213"/>
      <c r="U84" s="215"/>
      <c r="V84" s="79"/>
      <c r="W84" s="78">
        <f t="shared" si="60"/>
        <v>0</v>
      </c>
      <c r="X84" s="79">
        <f t="shared" si="43"/>
        <v>0</v>
      </c>
      <c r="Y84" s="79">
        <f t="shared" si="44"/>
        <v>0</v>
      </c>
      <c r="Z84" s="79">
        <f t="shared" si="45"/>
        <v>0</v>
      </c>
      <c r="AA84" s="79">
        <f t="shared" si="61"/>
        <v>0</v>
      </c>
      <c r="AB84" s="153">
        <f t="shared" si="62"/>
        <v>0</v>
      </c>
      <c r="AC84" s="105">
        <f t="shared" si="64"/>
        <v>0</v>
      </c>
      <c r="AD84" s="79">
        <f t="shared" si="65"/>
        <v>0</v>
      </c>
      <c r="AE84" s="79">
        <f t="shared" si="66"/>
        <v>0</v>
      </c>
      <c r="AF84" s="79">
        <f t="shared" si="67"/>
        <v>0</v>
      </c>
      <c r="AG84" s="79">
        <f t="shared" si="68"/>
        <v>0</v>
      </c>
      <c r="AH84" s="79">
        <f t="shared" si="69"/>
        <v>0</v>
      </c>
      <c r="AI84" s="79">
        <f t="shared" si="70"/>
        <v>0</v>
      </c>
      <c r="AJ84" s="79">
        <f t="shared" si="71"/>
        <v>0</v>
      </c>
      <c r="AK84" s="79">
        <f t="shared" si="72"/>
        <v>0</v>
      </c>
      <c r="AL84" s="79">
        <f t="shared" si="73"/>
        <v>0</v>
      </c>
      <c r="AM84" s="79">
        <f t="shared" si="74"/>
        <v>0</v>
      </c>
      <c r="AN84" s="211">
        <f t="shared" si="63"/>
        <v>0</v>
      </c>
      <c r="AO84" s="216">
        <f t="shared" si="57"/>
        <v>0</v>
      </c>
    </row>
    <row r="85" spans="1:41" x14ac:dyDescent="0.3">
      <c r="A85" s="1" t="s">
        <v>151</v>
      </c>
      <c r="B85" t="s">
        <v>152</v>
      </c>
      <c r="C85" s="75">
        <f>AVERAGE(I85:U85)</f>
        <v>2664561.7216666662</v>
      </c>
      <c r="D85" s="76">
        <f t="shared" si="40"/>
        <v>2798291.2966666669</v>
      </c>
      <c r="E85" s="76">
        <f t="shared" si="41"/>
        <v>2530832.146666667</v>
      </c>
      <c r="F85" s="76">
        <f t="shared" si="42"/>
        <v>0</v>
      </c>
      <c r="G85" s="76">
        <f t="shared" si="58"/>
        <v>0</v>
      </c>
      <c r="H85" s="153">
        <f t="shared" si="59"/>
        <v>-9.5579452474657683E-2</v>
      </c>
      <c r="I85" s="182">
        <v>2518420.94</v>
      </c>
      <c r="J85" s="182">
        <v>2382025.67</v>
      </c>
      <c r="K85" s="182">
        <v>3494427.2800000003</v>
      </c>
      <c r="L85" s="182">
        <v>2607750.88</v>
      </c>
      <c r="M85" s="182">
        <v>2305044.36</v>
      </c>
      <c r="N85" s="182">
        <v>2679701.2000000002</v>
      </c>
      <c r="O85" s="182"/>
      <c r="P85" s="182"/>
      <c r="Q85" s="182"/>
      <c r="R85" s="182"/>
      <c r="S85" s="182"/>
      <c r="T85" s="213"/>
      <c r="U85" s="215"/>
      <c r="V85" s="79"/>
      <c r="W85" s="78">
        <f t="shared" si="60"/>
        <v>16.494799858032657</v>
      </c>
      <c r="X85" s="79">
        <f t="shared" si="43"/>
        <v>17.170345661942619</v>
      </c>
      <c r="Y85" s="79">
        <f t="shared" si="44"/>
        <v>15.807162808127918</v>
      </c>
      <c r="Z85" s="79">
        <f t="shared" si="45"/>
        <v>0</v>
      </c>
      <c r="AA85" s="79">
        <f t="shared" si="61"/>
        <v>0</v>
      </c>
      <c r="AB85" s="153">
        <f t="shared" si="62"/>
        <v>-7.9391695464590489E-2</v>
      </c>
      <c r="AC85" s="105">
        <f t="shared" si="64"/>
        <v>15.439352979762992</v>
      </c>
      <c r="AD85" s="79">
        <f t="shared" si="65"/>
        <v>14.679848827535205</v>
      </c>
      <c r="AE85" s="79">
        <f t="shared" si="66"/>
        <v>21.368069709848047</v>
      </c>
      <c r="AF85" s="79">
        <f t="shared" si="67"/>
        <v>16.149764233029671</v>
      </c>
      <c r="AG85" s="79">
        <f t="shared" si="68"/>
        <v>14.404816678019484</v>
      </c>
      <c r="AH85" s="79">
        <f t="shared" si="69"/>
        <v>16.871717833127661</v>
      </c>
      <c r="AI85" s="79">
        <f t="shared" si="70"/>
        <v>0</v>
      </c>
      <c r="AJ85" s="79">
        <f t="shared" si="71"/>
        <v>0</v>
      </c>
      <c r="AK85" s="79">
        <f t="shared" si="72"/>
        <v>0</v>
      </c>
      <c r="AL85" s="79">
        <f t="shared" si="73"/>
        <v>0</v>
      </c>
      <c r="AM85" s="79">
        <f t="shared" si="74"/>
        <v>0</v>
      </c>
      <c r="AN85" s="211">
        <f t="shared" si="63"/>
        <v>0</v>
      </c>
      <c r="AO85" s="216">
        <f t="shared" si="57"/>
        <v>0</v>
      </c>
    </row>
    <row r="86" spans="1:41" ht="17.25" customHeight="1" thickBot="1" x14ac:dyDescent="0.35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3"/>
      <c r="U86" s="114"/>
      <c r="V86" s="68"/>
      <c r="W86" s="78"/>
      <c r="X86" s="79"/>
      <c r="Y86" s="79"/>
      <c r="Z86" s="79"/>
      <c r="AA86" s="79"/>
      <c r="AB86" s="113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1"/>
      <c r="AO86" s="85"/>
    </row>
    <row r="87" spans="1:41" ht="15" thickBot="1" x14ac:dyDescent="0.35">
      <c r="B87" s="40" t="s">
        <v>153</v>
      </c>
      <c r="C87" s="115">
        <f>AVERAGE(I87:U87)</f>
        <v>19357156.363076922</v>
      </c>
      <c r="D87" s="102">
        <f>IF(I87=" "," ",IFERROR(AVERAGE($I87:$K87),0))</f>
        <v>43102227.149999999</v>
      </c>
      <c r="E87" s="102">
        <f>IF(L87=" "," ",IFERROR(AVERAGE($L87:$N87),0))</f>
        <v>40778783.756666668</v>
      </c>
      <c r="F87" s="102">
        <f>IF(O87=" "," ",IFERROR(AVERAGE($O87:$Q87),0))</f>
        <v>0</v>
      </c>
      <c r="G87" s="102">
        <f>IF(R87&lt;D241," ",IFERROR(AVERAGE($R87:$T87),0))</f>
        <v>0</v>
      </c>
      <c r="H87" s="155">
        <f>IFERROR((E87-D87)/D87,0)</f>
        <v>-5.3905413872176927E-2</v>
      </c>
      <c r="I87" s="102">
        <f t="shared" ref="I87" si="75">SUM(I54:I85)</f>
        <v>44131446.640000001</v>
      </c>
      <c r="J87" s="102">
        <f t="shared" ref="J87:U87" si="76">SUM(J54:J85)</f>
        <v>37658289.619999997</v>
      </c>
      <c r="K87" s="102">
        <f t="shared" si="76"/>
        <v>47516945.189999998</v>
      </c>
      <c r="L87" s="102">
        <f t="shared" si="76"/>
        <v>30125671.039999999</v>
      </c>
      <c r="M87" s="102">
        <f t="shared" si="76"/>
        <v>47838112.810000002</v>
      </c>
      <c r="N87" s="102">
        <f t="shared" si="76"/>
        <v>44372567.420000002</v>
      </c>
      <c r="O87" s="102">
        <f t="shared" si="76"/>
        <v>0</v>
      </c>
      <c r="P87" s="102">
        <f t="shared" si="76"/>
        <v>0</v>
      </c>
      <c r="Q87" s="102">
        <f t="shared" si="76"/>
        <v>0</v>
      </c>
      <c r="R87" s="102">
        <f t="shared" si="76"/>
        <v>0</v>
      </c>
      <c r="S87" s="102">
        <f t="shared" si="76"/>
        <v>0</v>
      </c>
      <c r="T87" s="140">
        <f t="shared" ref="T87" si="77">SUM(T54:T85)</f>
        <v>0</v>
      </c>
      <c r="U87" s="102">
        <f t="shared" si="76"/>
        <v>0</v>
      </c>
      <c r="V87" s="76"/>
      <c r="W87" s="118">
        <f>AVERAGE(I87:T87)/W$14</f>
        <v>129.81501568759754</v>
      </c>
      <c r="X87" s="119">
        <f>IFERROR(AVERAGE($I87:$K87)/X$14,"")</f>
        <v>264.47573197495689</v>
      </c>
      <c r="Y87" s="119">
        <f>IFERROR(AVERAGE($L87:$N87)/Y$14,0)</f>
        <v>254.69760007911395</v>
      </c>
      <c r="Z87" s="119">
        <f>IFERROR(AVERAGE($O87:$Q87)/Z$14,0)</f>
        <v>0</v>
      </c>
      <c r="AA87" s="119">
        <f>IFERROR(AVERAGE($R87:$T87)/AA$14,0)</f>
        <v>0</v>
      </c>
      <c r="AB87" s="155">
        <f>IFERROR((Y87-X87)/X87,0)</f>
        <v>-3.6971754734641663E-2</v>
      </c>
      <c r="AC87" s="119">
        <f t="shared" ref="AC87:AM87" si="78">SUM(AC54:AC85)</f>
        <v>270.55087231864246</v>
      </c>
      <c r="AD87" s="119">
        <f t="shared" si="78"/>
        <v>232.07894259390505</v>
      </c>
      <c r="AE87" s="119">
        <f t="shared" si="78"/>
        <v>290.56131831106489</v>
      </c>
      <c r="AF87" s="119">
        <f t="shared" si="78"/>
        <v>186.56785369690289</v>
      </c>
      <c r="AG87" s="119">
        <f t="shared" si="78"/>
        <v>298.95270442884907</v>
      </c>
      <c r="AH87" s="119">
        <f t="shared" si="78"/>
        <v>279.37496801571513</v>
      </c>
      <c r="AI87" s="119">
        <f t="shared" si="78"/>
        <v>0</v>
      </c>
      <c r="AJ87" s="119">
        <f t="shared" si="78"/>
        <v>0</v>
      </c>
      <c r="AK87" s="119">
        <f t="shared" si="78"/>
        <v>0</v>
      </c>
      <c r="AL87" s="119">
        <f t="shared" si="78"/>
        <v>0</v>
      </c>
      <c r="AM87" s="119">
        <f t="shared" si="78"/>
        <v>0</v>
      </c>
      <c r="AN87" s="122">
        <f t="shared" ref="AN87" si="79">SUM(AN54:AN85)</f>
        <v>0</v>
      </c>
      <c r="AO87" s="120">
        <f>SUM(AO54:AO85)</f>
        <v>0</v>
      </c>
    </row>
    <row r="88" spans="1:41" ht="7.5" customHeight="1" thickBot="1" x14ac:dyDescent="0.35">
      <c r="B88" s="21"/>
      <c r="C88" s="76"/>
      <c r="D88" s="76"/>
      <c r="E88" s="76"/>
      <c r="F88" s="76"/>
      <c r="G88" s="68"/>
      <c r="H88" s="15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9"/>
      <c r="X88" s="79"/>
      <c r="Y88" s="79"/>
      <c r="Z88" s="79"/>
      <c r="AA88" s="79"/>
      <c r="AB88" s="156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</row>
    <row r="89" spans="1:41" ht="15" thickBot="1" x14ac:dyDescent="0.35">
      <c r="B89" s="44" t="s">
        <v>154</v>
      </c>
      <c r="C89" s="115">
        <f>AVERAGE(I89:U89)</f>
        <v>54348631.610769235</v>
      </c>
      <c r="D89" s="102">
        <f>IF(I89=" "," ",IFERROR(AVERAGE($I89:$K89),0))</f>
        <v>118534919.43666668</v>
      </c>
      <c r="E89" s="102">
        <f>IF(L89=" "," ",IFERROR(AVERAGE($L89:$N89),0))</f>
        <v>116975817.54333334</v>
      </c>
      <c r="F89" s="102">
        <f>IF(O89=" "," ",IFERROR(AVERAGE($O89:$Q89),0))</f>
        <v>0</v>
      </c>
      <c r="G89" s="102">
        <f>IF(R89&lt;D243," ",IFERROR(AVERAGE($R89:$T89),0))</f>
        <v>0</v>
      </c>
      <c r="H89" s="155">
        <f>IFERROR((E89-D89)/D89,0)</f>
        <v>-1.3153102062606751E-2</v>
      </c>
      <c r="I89" s="102">
        <f t="shared" ref="I89" si="80">+I87+I52</f>
        <v>114380329.72000003</v>
      </c>
      <c r="J89" s="102">
        <f t="shared" ref="J89:U89" si="81">+J87+J52</f>
        <v>107229996.74000001</v>
      </c>
      <c r="K89" s="102">
        <f t="shared" si="81"/>
        <v>133994431.85000001</v>
      </c>
      <c r="L89" s="102">
        <f t="shared" si="81"/>
        <v>106446063.05999997</v>
      </c>
      <c r="M89" s="102">
        <f t="shared" si="81"/>
        <v>123904183.38</v>
      </c>
      <c r="N89" s="102">
        <f t="shared" si="81"/>
        <v>120577206.19000001</v>
      </c>
      <c r="O89" s="102">
        <f t="shared" si="81"/>
        <v>0</v>
      </c>
      <c r="P89" s="102">
        <f t="shared" si="81"/>
        <v>0</v>
      </c>
      <c r="Q89" s="102">
        <f t="shared" si="81"/>
        <v>0</v>
      </c>
      <c r="R89" s="102">
        <f t="shared" si="81"/>
        <v>0</v>
      </c>
      <c r="S89" s="102">
        <f t="shared" si="81"/>
        <v>0</v>
      </c>
      <c r="T89" s="140">
        <f t="shared" ref="T89" si="82">+T87+T52</f>
        <v>0</v>
      </c>
      <c r="U89" s="102">
        <f t="shared" si="81"/>
        <v>0</v>
      </c>
      <c r="V89" s="79"/>
      <c r="W89" s="118">
        <f>+W87+W52</f>
        <v>364.47855939259438</v>
      </c>
      <c r="X89" s="119">
        <f>+X87+X52</f>
        <v>727.33154770646161</v>
      </c>
      <c r="Y89" s="119">
        <f>+Y87+Y52</f>
        <v>730.6117851224185</v>
      </c>
      <c r="Z89" s="119">
        <f>+Z87+Z52</f>
        <v>0</v>
      </c>
      <c r="AA89" s="119">
        <f>+AA87+AA52</f>
        <v>0</v>
      </c>
      <c r="AB89" s="155">
        <f>IFERROR((Y89-X89)/X89,0)</f>
        <v>4.509961689824483E-3</v>
      </c>
      <c r="AC89" s="119">
        <f t="shared" ref="AC89:AM89" si="83">+AC87+AC52</f>
        <v>701.21648706143446</v>
      </c>
      <c r="AD89" s="119">
        <f t="shared" si="83"/>
        <v>660.83256857609467</v>
      </c>
      <c r="AE89" s="119">
        <f t="shared" si="83"/>
        <v>819.36241079891147</v>
      </c>
      <c r="AF89" s="119">
        <f t="shared" si="83"/>
        <v>659.2189595783816</v>
      </c>
      <c r="AG89" s="119">
        <f t="shared" si="83"/>
        <v>774.30919690786709</v>
      </c>
      <c r="AH89" s="119">
        <f t="shared" si="83"/>
        <v>759.16844756592036</v>
      </c>
      <c r="AI89" s="119">
        <f t="shared" si="83"/>
        <v>0</v>
      </c>
      <c r="AJ89" s="119">
        <f t="shared" si="83"/>
        <v>0</v>
      </c>
      <c r="AK89" s="119">
        <f t="shared" si="83"/>
        <v>0</v>
      </c>
      <c r="AL89" s="119">
        <f t="shared" si="83"/>
        <v>0</v>
      </c>
      <c r="AM89" s="119">
        <f t="shared" si="83"/>
        <v>0</v>
      </c>
      <c r="AN89" s="122">
        <f t="shared" ref="AN89" si="84">+AN87+AN52</f>
        <v>0</v>
      </c>
      <c r="AO89" s="120">
        <f>+AO87+AO52</f>
        <v>2816.0214111235305</v>
      </c>
    </row>
    <row r="90" spans="1:41" ht="26.25" customHeight="1" thickBot="1" x14ac:dyDescent="0.35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</row>
    <row r="91" spans="1:41" ht="15" thickBot="1" x14ac:dyDescent="0.35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IFERROR((E91-D91)/D91,0)</f>
        <v>0</v>
      </c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</row>
    <row r="92" spans="1:41" ht="23.25" customHeight="1" thickBot="1" x14ac:dyDescent="0.35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</row>
    <row r="93" spans="1:41" ht="28.8" x14ac:dyDescent="0.3">
      <c r="B93" s="97" t="s">
        <v>156</v>
      </c>
      <c r="C93" s="195">
        <f>AVERAGE(D93:G93)</f>
        <v>5035.6799999806099</v>
      </c>
      <c r="D93" s="196">
        <v>-6603877.5500000492</v>
      </c>
      <c r="E93" s="196">
        <v>6613948.9100000104</v>
      </c>
      <c r="F93" s="196"/>
      <c r="G93" s="196"/>
      <c r="H93" s="157">
        <f>IFERROR(([3]United!$G$93-D93)/-D93,0)</f>
        <v>1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</row>
    <row r="94" spans="1:41" ht="28.8" x14ac:dyDescent="0.3">
      <c r="B94" s="98" t="s">
        <v>158</v>
      </c>
      <c r="C94" s="197"/>
      <c r="D94" s="198"/>
      <c r="E94" s="198"/>
      <c r="F94" s="198"/>
      <c r="G94" s="198"/>
      <c r="H94" s="158">
        <f>IFERROR((E94-D94)/D94,0)</f>
        <v>0</v>
      </c>
    </row>
    <row r="95" spans="1:41" ht="22.5" customHeight="1" thickBot="1" x14ac:dyDescent="0.35">
      <c r="B95" s="99" t="s">
        <v>163</v>
      </c>
      <c r="C95" s="199"/>
      <c r="D95" s="200"/>
      <c r="E95" s="200"/>
      <c r="F95" s="200"/>
      <c r="G95" s="200"/>
      <c r="H95" s="159">
        <f>IFERROR((E95-D95)/D95,0)</f>
        <v>0</v>
      </c>
    </row>
    <row r="96" spans="1:41" ht="40.5" customHeight="1" thickBot="1" x14ac:dyDescent="0.35">
      <c r="B96" s="94" t="s">
        <v>159</v>
      </c>
      <c r="C96" s="115">
        <f t="shared" ref="C96:G96" si="85">C89+C91</f>
        <v>54348631.610769235</v>
      </c>
      <c r="D96" s="102">
        <f t="shared" si="85"/>
        <v>118534919.43666668</v>
      </c>
      <c r="E96" s="102">
        <f t="shared" si="85"/>
        <v>116975817.54333334</v>
      </c>
      <c r="F96" s="102">
        <f t="shared" si="85"/>
        <v>0</v>
      </c>
      <c r="G96" s="102">
        <f t="shared" si="85"/>
        <v>0</v>
      </c>
      <c r="H96" s="123">
        <f>IFERROR((D96-[3]United!$G$96)/[3]United!$G$96,0)</f>
        <v>0.10410578658963836</v>
      </c>
    </row>
    <row r="98" spans="2:21" x14ac:dyDescent="0.3">
      <c r="B98" s="63"/>
      <c r="D98" s="64"/>
      <c r="E98" s="64"/>
      <c r="F98" s="64"/>
      <c r="G98" s="64"/>
      <c r="H98" s="64"/>
    </row>
    <row r="100" spans="2:21" x14ac:dyDescent="0.3">
      <c r="B100" s="65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</row>
    <row r="102" spans="2:21" x14ac:dyDescent="0.3">
      <c r="E102" s="67"/>
    </row>
  </sheetData>
  <mergeCells count="6">
    <mergeCell ref="C11:U11"/>
    <mergeCell ref="W11:AO11"/>
    <mergeCell ref="C12:H12"/>
    <mergeCell ref="I12:U12"/>
    <mergeCell ref="W12:AB12"/>
    <mergeCell ref="AC12:AO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8409-C391-43C8-8B13-25E162F9EDB9}">
  <dimension ref="A1:AQ96"/>
  <sheetViews>
    <sheetView showGridLines="0" zoomScaleNormal="100" workbookViewId="0">
      <selection activeCell="E96" sqref="E96"/>
    </sheetView>
  </sheetViews>
  <sheetFormatPr defaultColWidth="9.109375" defaultRowHeight="14.4" x14ac:dyDescent="0.3"/>
  <cols>
    <col min="1" max="1" width="4.88671875" style="1" bestFit="1" customWidth="1"/>
    <col min="2" max="2" width="52.109375" style="1" bestFit="1" customWidth="1"/>
    <col min="3" max="3" width="12" style="1" customWidth="1"/>
    <col min="4" max="7" width="13" style="1" customWidth="1"/>
    <col min="8" max="8" width="12" style="1" customWidth="1"/>
    <col min="9" max="14" width="13" style="1" customWidth="1"/>
    <col min="15" max="20" width="13" style="1" bestFit="1" customWidth="1"/>
    <col min="21" max="21" width="13.88671875" style="1" bestFit="1" customWidth="1"/>
    <col min="22" max="22" width="2.44140625" style="1" customWidth="1"/>
    <col min="23" max="23" width="12.109375" style="1" bestFit="1" customWidth="1"/>
    <col min="24" max="27" width="13.109375" style="1" bestFit="1" customWidth="1"/>
    <col min="28" max="28" width="12.109375" style="1" bestFit="1" customWidth="1"/>
    <col min="29" max="30" width="7.5546875" style="1" bestFit="1" customWidth="1"/>
    <col min="31" max="31" width="7.88671875" style="1" bestFit="1" customWidth="1"/>
    <col min="32" max="32" width="7.5546875" style="1" bestFit="1" customWidth="1"/>
    <col min="33" max="33" width="8.109375" style="1" bestFit="1" customWidth="1"/>
    <col min="34" max="36" width="7.5546875" style="1" bestFit="1" customWidth="1"/>
    <col min="37" max="37" width="7.44140625" style="1" bestFit="1" customWidth="1"/>
    <col min="38" max="38" width="7.33203125" style="1" bestFit="1" customWidth="1"/>
    <col min="39" max="39" width="7.88671875" style="1" bestFit="1" customWidth="1"/>
    <col min="40" max="40" width="7.5546875" style="1" bestFit="1" customWidth="1"/>
    <col min="41" max="41" width="9.109375" style="1" bestFit="1" customWidth="1"/>
    <col min="42" max="16384" width="9.109375" style="1"/>
  </cols>
  <sheetData>
    <row r="1" spans="1:43" x14ac:dyDescent="0.3">
      <c r="B1" s="2" t="s">
        <v>0</v>
      </c>
    </row>
    <row r="2" spans="1:43" x14ac:dyDescent="0.3">
      <c r="B2" s="2" t="s">
        <v>1</v>
      </c>
      <c r="C2" s="1" t="s">
        <v>2</v>
      </c>
    </row>
    <row r="4" spans="1:43" x14ac:dyDescent="0.3">
      <c r="B4" s="2" t="s">
        <v>3</v>
      </c>
      <c r="C4" s="60" t="s">
        <v>164</v>
      </c>
    </row>
    <row r="5" spans="1:43" x14ac:dyDescent="0.3">
      <c r="B5" s="2" t="s">
        <v>4</v>
      </c>
      <c r="C5" s="206">
        <v>46031</v>
      </c>
    </row>
    <row r="6" spans="1:43" x14ac:dyDescent="0.3">
      <c r="B6" s="2" t="s">
        <v>5</v>
      </c>
      <c r="C6" s="206">
        <v>45658</v>
      </c>
    </row>
    <row r="7" spans="1:43" x14ac:dyDescent="0.3">
      <c r="B7" s="2" t="s">
        <v>6</v>
      </c>
      <c r="C7" s="206">
        <v>46022</v>
      </c>
    </row>
    <row r="8" spans="1:43" x14ac:dyDescent="0.3">
      <c r="B8" s="2"/>
      <c r="C8" s="201"/>
    </row>
    <row r="10" spans="1:43" ht="15" thickBot="1" x14ac:dyDescent="0.35"/>
    <row r="11" spans="1:43" x14ac:dyDescent="0.3">
      <c r="C11" s="233" t="s">
        <v>8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V11" s="4"/>
      <c r="W11" s="233" t="s">
        <v>9</v>
      </c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5"/>
    </row>
    <row r="12" spans="1:43" x14ac:dyDescent="0.3">
      <c r="C12" s="236" t="s">
        <v>10</v>
      </c>
      <c r="D12" s="237"/>
      <c r="E12" s="237"/>
      <c r="F12" s="237"/>
      <c r="G12" s="237"/>
      <c r="H12" s="238"/>
      <c r="I12" s="239" t="s">
        <v>11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40"/>
      <c r="V12" s="4"/>
      <c r="W12" s="236" t="s">
        <v>10</v>
      </c>
      <c r="X12" s="237"/>
      <c r="Y12" s="237"/>
      <c r="Z12" s="237"/>
      <c r="AA12" s="237"/>
      <c r="AB12" s="238"/>
      <c r="AC12" s="241" t="s">
        <v>182</v>
      </c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40"/>
    </row>
    <row r="13" spans="1:43" ht="42.75" customHeight="1" x14ac:dyDescent="0.3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08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11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08">
        <v>46174</v>
      </c>
      <c r="AO13" s="10" t="s">
        <v>183</v>
      </c>
    </row>
    <row r="14" spans="1:43" x14ac:dyDescent="0.3">
      <c r="A14" s="1">
        <v>1</v>
      </c>
      <c r="B14" s="13" t="s">
        <v>18</v>
      </c>
      <c r="C14" s="129"/>
      <c r="D14" s="130">
        <f>IFERROR(AVERAGE($I14:$K14),0)</f>
        <v>413706</v>
      </c>
      <c r="E14" s="130">
        <f>IFERROR(AVERAGE($L14:$N14),0)</f>
        <v>403534</v>
      </c>
      <c r="F14" s="130">
        <f>IFERROR(AVERAGE($O14:$Q14),0)</f>
        <v>0</v>
      </c>
      <c r="G14" s="130">
        <f>IFERROR(AVERAGE($R14:$T14),0)</f>
        <v>0</v>
      </c>
      <c r="H14" s="160">
        <f>IFERROR((E14-D14)/D14,0)</f>
        <v>-2.4587509003978672E-2</v>
      </c>
      <c r="I14" s="207">
        <v>414942</v>
      </c>
      <c r="J14" s="207">
        <v>413414</v>
      </c>
      <c r="K14" s="207">
        <v>412762</v>
      </c>
      <c r="L14" s="180">
        <v>408883</v>
      </c>
      <c r="M14" s="180">
        <v>402673</v>
      </c>
      <c r="N14" s="180">
        <v>399046</v>
      </c>
      <c r="O14" s="180"/>
      <c r="P14" s="180"/>
      <c r="Q14" s="180"/>
      <c r="R14" s="180"/>
      <c r="S14" s="180"/>
      <c r="T14" s="212"/>
      <c r="U14" s="214">
        <f>SUM(I14:T14)</f>
        <v>2451720</v>
      </c>
      <c r="V14" s="145"/>
      <c r="W14" s="146">
        <f>AVERAGE(I14:T14)</f>
        <v>408620</v>
      </c>
      <c r="X14" s="130">
        <f>IFERROR(AVERAGE($I14:$K14),0)</f>
        <v>413706</v>
      </c>
      <c r="Y14" s="130">
        <f>IFERROR(AVERAGE($L14:$N14),0)</f>
        <v>403534</v>
      </c>
      <c r="Z14" s="130">
        <f>IFERROR(AVERAGE($O14:$Q14),0)</f>
        <v>0</v>
      </c>
      <c r="AA14" s="130">
        <f>IFERROR(AVERAGE($R14:$T14),0)</f>
        <v>0</v>
      </c>
      <c r="AB14" s="160">
        <f>IFERROR((Y14-X14)/X14,0)</f>
        <v>-2.4587509003978672E-2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209"/>
      <c r="AO14" s="144"/>
      <c r="AP14" s="68"/>
      <c r="AQ14" s="68"/>
    </row>
    <row r="15" spans="1:43" ht="6.75" customHeight="1" x14ac:dyDescent="0.3">
      <c r="C15" s="132"/>
      <c r="D15" s="133"/>
      <c r="E15" s="133"/>
      <c r="F15" s="134"/>
      <c r="G15" s="134"/>
      <c r="H15" s="135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10"/>
      <c r="U15" s="147"/>
      <c r="V15" s="134"/>
      <c r="W15" s="132"/>
      <c r="X15" s="133"/>
      <c r="Y15" s="133"/>
      <c r="Z15" s="134"/>
      <c r="AA15" s="134"/>
      <c r="AB15" s="133"/>
      <c r="AC15" s="148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210"/>
      <c r="AO15" s="147"/>
      <c r="AP15" s="68"/>
      <c r="AQ15" s="68"/>
    </row>
    <row r="16" spans="1:43" x14ac:dyDescent="0.3">
      <c r="A16" s="19" t="s">
        <v>19</v>
      </c>
      <c r="B16" s="13" t="s">
        <v>20</v>
      </c>
      <c r="C16" s="132"/>
      <c r="D16" s="133"/>
      <c r="E16" s="133"/>
      <c r="F16" s="134"/>
      <c r="G16" s="134"/>
      <c r="H16" s="135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10"/>
      <c r="U16" s="147"/>
      <c r="V16" s="134"/>
      <c r="W16" s="132"/>
      <c r="X16" s="133"/>
      <c r="Y16" s="133"/>
      <c r="Z16" s="134"/>
      <c r="AA16" s="134"/>
      <c r="AB16" s="133"/>
      <c r="AC16" s="148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210"/>
      <c r="AO16" s="147"/>
      <c r="AP16" s="68"/>
      <c r="AQ16" s="68"/>
    </row>
    <row r="17" spans="1:43" x14ac:dyDescent="0.3">
      <c r="A17" s="1" t="s">
        <v>21</v>
      </c>
      <c r="B17" t="s">
        <v>22</v>
      </c>
      <c r="C17" s="75">
        <f>AVERAGE(I17:U17)</f>
        <v>152988055.31999999</v>
      </c>
      <c r="D17" s="76">
        <f>IF(I17=" "," ",IFERROR(AVERAGE($I17:$K17),0))</f>
        <v>93729112.456666663</v>
      </c>
      <c r="E17" s="76">
        <f>IF(L17=" "," ",IFERROR(AVERAGE($L17:$N17),0))</f>
        <v>84756952.083333328</v>
      </c>
      <c r="F17" s="76">
        <f>IF(O17=" "," ",IFERROR(AVERAGE($O17:$Q17),0))</f>
        <v>0</v>
      </c>
      <c r="G17" s="76">
        <f>IF(R17&lt;D171," ",IFERROR(AVERAGE($R17:$T17),0))</f>
        <v>0</v>
      </c>
      <c r="H17" s="103">
        <f>IFERROR((E17-D17)/D17,0)</f>
        <v>-9.5724371416419748E-2</v>
      </c>
      <c r="I17" s="182">
        <v>124786445.89000002</v>
      </c>
      <c r="J17" s="182">
        <v>82931367.099999994</v>
      </c>
      <c r="K17" s="182">
        <v>73469524.379999995</v>
      </c>
      <c r="L17" s="182">
        <v>75927791.359999999</v>
      </c>
      <c r="M17" s="182">
        <v>106206394.91999999</v>
      </c>
      <c r="N17" s="182">
        <v>72136669.969999999</v>
      </c>
      <c r="O17" s="182"/>
      <c r="P17" s="182"/>
      <c r="Q17" s="182"/>
      <c r="R17" s="182"/>
      <c r="S17" s="182"/>
      <c r="T17" s="213"/>
      <c r="U17" s="215">
        <f>SUM(I17:T17)</f>
        <v>535458193.62</v>
      </c>
      <c r="V17" s="79"/>
      <c r="W17" s="78">
        <f>AVERAGE(I17:T17)/W$14</f>
        <v>218.40103829964269</v>
      </c>
      <c r="X17" s="79">
        <f>IFERROR(AVERAGE($I17:$K17)/X$14,"")</f>
        <v>226.55971258977792</v>
      </c>
      <c r="Y17" s="79">
        <f>IFERROR(AVERAGE($L17:$N17)/Y$14,0)</f>
        <v>210.03670591160429</v>
      </c>
      <c r="Z17" s="79">
        <f>IFERROR(AVERAGE($O17:$Q17)/Z$14,0)</f>
        <v>0</v>
      </c>
      <c r="AA17" s="79">
        <f>IFERROR(AVERAGE($R17:$T17)/AA$14,0)</f>
        <v>0</v>
      </c>
      <c r="AB17" s="220">
        <f>IFERROR((Y17-X17)/X17,0)</f>
        <v>-7.2930030186307393E-2</v>
      </c>
      <c r="AC17" s="105">
        <f t="shared" ref="AC17:AM17" si="0">IFERROR(I17/I$14,0)</f>
        <v>300.73226111119146</v>
      </c>
      <c r="AD17" s="79">
        <f t="shared" si="0"/>
        <v>200.60125467449095</v>
      </c>
      <c r="AE17" s="79">
        <f t="shared" si="0"/>
        <v>177.99488417053894</v>
      </c>
      <c r="AF17" s="79">
        <f t="shared" si="0"/>
        <v>185.69564242093705</v>
      </c>
      <c r="AG17" s="79">
        <f t="shared" si="0"/>
        <v>263.75345483804472</v>
      </c>
      <c r="AH17" s="79">
        <f t="shared" si="0"/>
        <v>180.77281809615934</v>
      </c>
      <c r="AI17" s="79">
        <f t="shared" si="0"/>
        <v>0</v>
      </c>
      <c r="AJ17" s="79">
        <f t="shared" si="0"/>
        <v>0</v>
      </c>
      <c r="AK17" s="79">
        <f t="shared" si="0"/>
        <v>0</v>
      </c>
      <c r="AL17" s="79">
        <f t="shared" si="0"/>
        <v>0</v>
      </c>
      <c r="AM17" s="79">
        <f t="shared" si="0"/>
        <v>0</v>
      </c>
      <c r="AN17" s="211">
        <f t="shared" ref="AN17:AN50" si="1">IFERROR(S17/S$14,0)</f>
        <v>0</v>
      </c>
      <c r="AO17" s="216">
        <f>SUM(AC17:AN17)</f>
        <v>1309.5503153113625</v>
      </c>
      <c r="AP17" s="68"/>
      <c r="AQ17" s="68"/>
    </row>
    <row r="18" spans="1:43" x14ac:dyDescent="0.3">
      <c r="A18" s="1" t="s">
        <v>23</v>
      </c>
      <c r="B18" t="s">
        <v>24</v>
      </c>
      <c r="C18" s="75">
        <f t="shared" ref="C18:C50" si="2">AVERAGE(I18:U18)</f>
        <v>87106677.202857137</v>
      </c>
      <c r="D18" s="76">
        <f t="shared" ref="D18:D50" si="3">IF(I18=" "," ",IFERROR(AVERAGE($I18:$K18),0))</f>
        <v>51879230.303333335</v>
      </c>
      <c r="E18" s="76">
        <f t="shared" ref="E18:E50" si="4">IF(L18=" "," ",IFERROR(AVERAGE($L18:$N18),0))</f>
        <v>49745226.43333333</v>
      </c>
      <c r="F18" s="76">
        <f t="shared" ref="F18:F50" si="5">IF(O18=" "," ",IFERROR(AVERAGE($O18:$Q18),0))</f>
        <v>0</v>
      </c>
      <c r="G18" s="76">
        <f t="shared" ref="G18:G50" si="6">IF(R18&lt;D172," ",IFERROR(AVERAGE($R18:$T18),0))</f>
        <v>0</v>
      </c>
      <c r="H18" s="103">
        <f t="shared" ref="H18:H50" si="7">IFERROR((E18-D18)/D18,0)</f>
        <v>-4.1134069598231709E-2</v>
      </c>
      <c r="I18" s="182">
        <v>53378546.619999997</v>
      </c>
      <c r="J18" s="182">
        <v>53745445.780000001</v>
      </c>
      <c r="K18" s="182">
        <v>48513698.509999998</v>
      </c>
      <c r="L18" s="182">
        <v>50755867.329999991</v>
      </c>
      <c r="M18" s="182">
        <v>48988662.440000005</v>
      </c>
      <c r="N18" s="182">
        <v>49491149.529999986</v>
      </c>
      <c r="O18" s="182"/>
      <c r="P18" s="182"/>
      <c r="Q18" s="182"/>
      <c r="R18" s="182"/>
      <c r="S18" s="182"/>
      <c r="T18" s="213"/>
      <c r="U18" s="215">
        <f t="shared" ref="U18:U50" si="8">SUM(I18:T18)</f>
        <v>304873370.20999998</v>
      </c>
      <c r="V18" s="79"/>
      <c r="W18" s="78">
        <f t="shared" ref="W18:W50" si="9">AVERAGE(I18:T18)/W$14</f>
        <v>124.35081094496924</v>
      </c>
      <c r="X18" s="79">
        <f t="shared" ref="X18:X81" si="10">IFERROR(AVERAGE($I18:$K18)/X$14,"")</f>
        <v>125.40120351972979</v>
      </c>
      <c r="Y18" s="79">
        <f t="shared" ref="Y18:Y81" si="11">IFERROR(AVERAGE($L18:$N18)/Y$14,0)</f>
        <v>123.27394081622201</v>
      </c>
      <c r="Z18" s="79">
        <f t="shared" ref="Z18:Z81" si="12">IFERROR(AVERAGE($O18:$Q18)/Z$14,0)</f>
        <v>0</v>
      </c>
      <c r="AA18" s="79">
        <f t="shared" ref="AA18:AA50" si="13">IFERROR(AVERAGE($R18:$T18)/AA$14,0)</f>
        <v>0</v>
      </c>
      <c r="AB18" s="220">
        <f t="shared" ref="AB18:AB50" si="14">IFERROR((Y18-X18)/X18,0)</f>
        <v>-1.6963654604583538E-2</v>
      </c>
      <c r="AC18" s="105">
        <f t="shared" ref="AC18:AC50" si="15">IFERROR(I18/I$14,0)</f>
        <v>128.64098264335738</v>
      </c>
      <c r="AD18" s="79">
        <f t="shared" ref="AD18:AD50" si="16">IFERROR(J18/J$14,0)</f>
        <v>130.003932571224</v>
      </c>
      <c r="AE18" s="79">
        <f t="shared" ref="AE18:AE50" si="17">IFERROR(K18/K$14,0)</f>
        <v>117.5343139872372</v>
      </c>
      <c r="AF18" s="79">
        <f t="shared" ref="AF18:AF50" si="18">IFERROR(L18/L$14,0)</f>
        <v>124.13298505929566</v>
      </c>
      <c r="AG18" s="79">
        <f t="shared" ref="AG18:AG50" si="19">IFERROR(M18/M$14,0)</f>
        <v>121.65867202419831</v>
      </c>
      <c r="AH18" s="79">
        <f t="shared" ref="AH18:AH50" si="20">IFERROR(N18/N$14,0)</f>
        <v>124.02367027861446</v>
      </c>
      <c r="AI18" s="79">
        <f t="shared" ref="AI18:AI50" si="21">IFERROR(O18/O$14,0)</f>
        <v>0</v>
      </c>
      <c r="AJ18" s="79">
        <f t="shared" ref="AJ18:AJ50" si="22">IFERROR(P18/P$14,0)</f>
        <v>0</v>
      </c>
      <c r="AK18" s="79">
        <f t="shared" ref="AK18:AK50" si="23">IFERROR(Q18/Q$14,0)</f>
        <v>0</v>
      </c>
      <c r="AL18" s="79">
        <f t="shared" ref="AL18:AL50" si="24">IFERROR(R18/R$14,0)</f>
        <v>0</v>
      </c>
      <c r="AM18" s="79">
        <f t="shared" ref="AM18:AM50" si="25">IFERROR(S18/S$14,0)</f>
        <v>0</v>
      </c>
      <c r="AN18" s="211">
        <f t="shared" si="1"/>
        <v>0</v>
      </c>
      <c r="AO18" s="216">
        <f t="shared" ref="AO18:AO50" si="26">SUM(AC18:AN18)</f>
        <v>745.99455656392695</v>
      </c>
      <c r="AP18" s="68"/>
      <c r="AQ18" s="68"/>
    </row>
    <row r="19" spans="1:43" x14ac:dyDescent="0.3">
      <c r="A19" s="1" t="s">
        <v>25</v>
      </c>
      <c r="B19" t="s">
        <v>26</v>
      </c>
      <c r="C19" s="75">
        <f t="shared" si="2"/>
        <v>0</v>
      </c>
      <c r="D19" s="76">
        <f t="shared" si="3"/>
        <v>0</v>
      </c>
      <c r="E19" s="76">
        <f t="shared" si="4"/>
        <v>0</v>
      </c>
      <c r="F19" s="76">
        <f t="shared" si="5"/>
        <v>0</v>
      </c>
      <c r="G19" s="76">
        <f t="shared" si="6"/>
        <v>0</v>
      </c>
      <c r="H19" s="103">
        <f t="shared" si="7"/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/>
      <c r="P19" s="182"/>
      <c r="Q19" s="182"/>
      <c r="R19" s="182"/>
      <c r="S19" s="182"/>
      <c r="T19" s="213"/>
      <c r="U19" s="215">
        <f t="shared" si="8"/>
        <v>0</v>
      </c>
      <c r="V19" s="79"/>
      <c r="W19" s="78">
        <f t="shared" si="9"/>
        <v>0</v>
      </c>
      <c r="X19" s="79">
        <f t="shared" si="10"/>
        <v>0</v>
      </c>
      <c r="Y19" s="79">
        <f t="shared" si="11"/>
        <v>0</v>
      </c>
      <c r="Z19" s="79">
        <f t="shared" si="12"/>
        <v>0</v>
      </c>
      <c r="AA19" s="79">
        <f t="shared" si="13"/>
        <v>0</v>
      </c>
      <c r="AB19" s="220">
        <f t="shared" si="14"/>
        <v>0</v>
      </c>
      <c r="AC19" s="105">
        <f t="shared" si="15"/>
        <v>0</v>
      </c>
      <c r="AD19" s="79">
        <f t="shared" si="16"/>
        <v>0</v>
      </c>
      <c r="AE19" s="79">
        <f t="shared" si="17"/>
        <v>0</v>
      </c>
      <c r="AF19" s="79">
        <f t="shared" si="18"/>
        <v>0</v>
      </c>
      <c r="AG19" s="79">
        <f t="shared" si="19"/>
        <v>0</v>
      </c>
      <c r="AH19" s="79">
        <f t="shared" si="20"/>
        <v>0</v>
      </c>
      <c r="AI19" s="79">
        <f t="shared" si="21"/>
        <v>0</v>
      </c>
      <c r="AJ19" s="79">
        <f t="shared" si="22"/>
        <v>0</v>
      </c>
      <c r="AK19" s="79">
        <f t="shared" si="23"/>
        <v>0</v>
      </c>
      <c r="AL19" s="79">
        <f t="shared" si="24"/>
        <v>0</v>
      </c>
      <c r="AM19" s="79">
        <f t="shared" si="25"/>
        <v>0</v>
      </c>
      <c r="AN19" s="211">
        <f t="shared" si="1"/>
        <v>0</v>
      </c>
      <c r="AO19" s="216">
        <f t="shared" si="26"/>
        <v>0</v>
      </c>
      <c r="AP19" s="68"/>
      <c r="AQ19" s="68"/>
    </row>
    <row r="20" spans="1:43" x14ac:dyDescent="0.3">
      <c r="A20" s="1" t="s">
        <v>27</v>
      </c>
      <c r="B20" t="s">
        <v>167</v>
      </c>
      <c r="C20" s="75">
        <f t="shared" si="2"/>
        <v>0</v>
      </c>
      <c r="D20" s="76">
        <f t="shared" si="3"/>
        <v>0</v>
      </c>
      <c r="E20" s="76">
        <f t="shared" si="4"/>
        <v>0</v>
      </c>
      <c r="F20" s="76">
        <f t="shared" si="5"/>
        <v>0</v>
      </c>
      <c r="G20" s="76">
        <f t="shared" si="6"/>
        <v>0</v>
      </c>
      <c r="H20" s="103">
        <f t="shared" si="7"/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/>
      <c r="P20" s="182"/>
      <c r="Q20" s="182"/>
      <c r="R20" s="182"/>
      <c r="S20" s="182"/>
      <c r="T20" s="213"/>
      <c r="U20" s="215">
        <f t="shared" si="8"/>
        <v>0</v>
      </c>
      <c r="V20" s="79"/>
      <c r="W20" s="78">
        <f t="shared" si="9"/>
        <v>0</v>
      </c>
      <c r="X20" s="79">
        <f t="shared" si="10"/>
        <v>0</v>
      </c>
      <c r="Y20" s="79">
        <f t="shared" si="11"/>
        <v>0</v>
      </c>
      <c r="Z20" s="79">
        <f t="shared" si="12"/>
        <v>0</v>
      </c>
      <c r="AA20" s="79">
        <f t="shared" si="13"/>
        <v>0</v>
      </c>
      <c r="AB20" s="220">
        <f t="shared" si="14"/>
        <v>0</v>
      </c>
      <c r="AC20" s="105">
        <f t="shared" si="15"/>
        <v>0</v>
      </c>
      <c r="AD20" s="79">
        <f t="shared" si="16"/>
        <v>0</v>
      </c>
      <c r="AE20" s="79">
        <f t="shared" si="17"/>
        <v>0</v>
      </c>
      <c r="AF20" s="79">
        <f t="shared" si="18"/>
        <v>0</v>
      </c>
      <c r="AG20" s="79">
        <f t="shared" si="19"/>
        <v>0</v>
      </c>
      <c r="AH20" s="79">
        <f t="shared" si="20"/>
        <v>0</v>
      </c>
      <c r="AI20" s="79">
        <f t="shared" si="21"/>
        <v>0</v>
      </c>
      <c r="AJ20" s="79">
        <f t="shared" si="22"/>
        <v>0</v>
      </c>
      <c r="AK20" s="79">
        <f t="shared" si="23"/>
        <v>0</v>
      </c>
      <c r="AL20" s="79">
        <f t="shared" si="24"/>
        <v>0</v>
      </c>
      <c r="AM20" s="79">
        <f t="shared" si="25"/>
        <v>0</v>
      </c>
      <c r="AN20" s="211">
        <f t="shared" si="1"/>
        <v>0</v>
      </c>
      <c r="AO20" s="216">
        <f t="shared" si="26"/>
        <v>0</v>
      </c>
      <c r="AP20" s="68"/>
      <c r="AQ20" s="68"/>
    </row>
    <row r="21" spans="1:43" x14ac:dyDescent="0.3">
      <c r="A21" s="1" t="s">
        <v>28</v>
      </c>
      <c r="B21" t="s">
        <v>29</v>
      </c>
      <c r="C21" s="75">
        <f t="shared" si="2"/>
        <v>8177.8600000000006</v>
      </c>
      <c r="D21" s="76">
        <f t="shared" si="3"/>
        <v>4201.6099999999997</v>
      </c>
      <c r="E21" s="76">
        <f t="shared" si="4"/>
        <v>5339.2266666666665</v>
      </c>
      <c r="F21" s="76">
        <f t="shared" si="5"/>
        <v>0</v>
      </c>
      <c r="G21" s="76">
        <f t="shared" si="6"/>
        <v>0</v>
      </c>
      <c r="H21" s="103">
        <f t="shared" si="7"/>
        <v>0.27075732080480264</v>
      </c>
      <c r="I21" s="182">
        <v>11667.77</v>
      </c>
      <c r="J21" s="182">
        <v>1890.43</v>
      </c>
      <c r="K21" s="182">
        <v>-953.37</v>
      </c>
      <c r="L21" s="182">
        <v>2712.76</v>
      </c>
      <c r="M21" s="182">
        <v>7397.16</v>
      </c>
      <c r="N21" s="182">
        <v>5907.76</v>
      </c>
      <c r="O21" s="182"/>
      <c r="P21" s="182"/>
      <c r="Q21" s="182"/>
      <c r="R21" s="182"/>
      <c r="S21" s="182"/>
      <c r="T21" s="213"/>
      <c r="U21" s="215">
        <f t="shared" si="8"/>
        <v>28622.510000000002</v>
      </c>
      <c r="V21" s="79"/>
      <c r="W21" s="78">
        <f t="shared" si="9"/>
        <v>1.1674461194589923E-2</v>
      </c>
      <c r="X21" s="79">
        <f t="shared" si="10"/>
        <v>1.0156028677369918E-2</v>
      </c>
      <c r="Y21" s="79">
        <f t="shared" si="11"/>
        <v>1.3231169286024639E-2</v>
      </c>
      <c r="Z21" s="79">
        <f t="shared" si="12"/>
        <v>0</v>
      </c>
      <c r="AA21" s="79">
        <f t="shared" si="13"/>
        <v>0</v>
      </c>
      <c r="AB21" s="220">
        <f t="shared" si="14"/>
        <v>0.30278967363560877</v>
      </c>
      <c r="AC21" s="105">
        <f t="shared" si="15"/>
        <v>2.8119038323428335E-2</v>
      </c>
      <c r="AD21" s="79">
        <f t="shared" si="16"/>
        <v>4.5727285481381857E-3</v>
      </c>
      <c r="AE21" s="79">
        <f t="shared" si="17"/>
        <v>-2.3097329696047603E-3</v>
      </c>
      <c r="AF21" s="79">
        <f t="shared" si="18"/>
        <v>6.6345629434336967E-3</v>
      </c>
      <c r="AG21" s="79">
        <f t="shared" si="19"/>
        <v>1.8370141529230916E-2</v>
      </c>
      <c r="AH21" s="79">
        <f t="shared" si="20"/>
        <v>1.4804709231517169E-2</v>
      </c>
      <c r="AI21" s="79">
        <f t="shared" si="21"/>
        <v>0</v>
      </c>
      <c r="AJ21" s="79">
        <f t="shared" si="22"/>
        <v>0</v>
      </c>
      <c r="AK21" s="79">
        <f t="shared" si="23"/>
        <v>0</v>
      </c>
      <c r="AL21" s="79">
        <f t="shared" si="24"/>
        <v>0</v>
      </c>
      <c r="AM21" s="79">
        <f t="shared" si="25"/>
        <v>0</v>
      </c>
      <c r="AN21" s="211">
        <f t="shared" si="1"/>
        <v>0</v>
      </c>
      <c r="AO21" s="216">
        <f t="shared" si="26"/>
        <v>7.0191447606143542E-2</v>
      </c>
      <c r="AP21" s="68"/>
      <c r="AQ21" s="68"/>
    </row>
    <row r="22" spans="1:43" x14ac:dyDescent="0.3">
      <c r="A22" s="1" t="s">
        <v>30</v>
      </c>
      <c r="B22" t="s">
        <v>31</v>
      </c>
      <c r="C22" s="75">
        <f t="shared" si="2"/>
        <v>471942.82857142854</v>
      </c>
      <c r="D22" s="76">
        <f t="shared" si="3"/>
        <v>221155.91</v>
      </c>
      <c r="E22" s="76">
        <f t="shared" si="4"/>
        <v>329444.05666666664</v>
      </c>
      <c r="F22" s="76">
        <f t="shared" si="5"/>
        <v>0</v>
      </c>
      <c r="G22" s="76">
        <f t="shared" si="6"/>
        <v>0</v>
      </c>
      <c r="H22" s="103">
        <f t="shared" si="7"/>
        <v>0.48964618068161342</v>
      </c>
      <c r="I22" s="182">
        <v>128354.31</v>
      </c>
      <c r="J22" s="182">
        <v>147709.35</v>
      </c>
      <c r="K22" s="182">
        <v>387404.07</v>
      </c>
      <c r="L22" s="182">
        <v>338254.96</v>
      </c>
      <c r="M22" s="182">
        <v>397323.23</v>
      </c>
      <c r="N22" s="182">
        <v>252753.98</v>
      </c>
      <c r="O22" s="182"/>
      <c r="P22" s="182"/>
      <c r="Q22" s="182"/>
      <c r="R22" s="182"/>
      <c r="S22" s="182"/>
      <c r="T22" s="213"/>
      <c r="U22" s="215">
        <f t="shared" si="8"/>
        <v>1651799.9</v>
      </c>
      <c r="V22" s="79"/>
      <c r="W22" s="78">
        <f t="shared" si="9"/>
        <v>0.67373105411710965</v>
      </c>
      <c r="X22" s="79">
        <f t="shared" si="10"/>
        <v>0.53457264337476373</v>
      </c>
      <c r="Y22" s="79">
        <f t="shared" si="11"/>
        <v>0.81639727177057364</v>
      </c>
      <c r="Z22" s="79">
        <f t="shared" si="12"/>
        <v>0</v>
      </c>
      <c r="AA22" s="79">
        <f t="shared" si="13"/>
        <v>0</v>
      </c>
      <c r="AB22" s="220">
        <f t="shared" si="14"/>
        <v>0.52719612926065118</v>
      </c>
      <c r="AC22" s="105">
        <f t="shared" si="15"/>
        <v>0.30933072573998294</v>
      </c>
      <c r="AD22" s="79">
        <f t="shared" si="16"/>
        <v>0.35729160115525843</v>
      </c>
      <c r="AE22" s="79">
        <f t="shared" si="17"/>
        <v>0.93856525067714569</v>
      </c>
      <c r="AF22" s="79">
        <f t="shared" si="18"/>
        <v>0.82726589268812845</v>
      </c>
      <c r="AG22" s="79">
        <f t="shared" si="19"/>
        <v>0.98671435631393212</v>
      </c>
      <c r="AH22" s="79">
        <f t="shared" si="20"/>
        <v>0.63339559850242833</v>
      </c>
      <c r="AI22" s="79">
        <f t="shared" si="21"/>
        <v>0</v>
      </c>
      <c r="AJ22" s="79">
        <f t="shared" si="22"/>
        <v>0</v>
      </c>
      <c r="AK22" s="79">
        <f t="shared" si="23"/>
        <v>0</v>
      </c>
      <c r="AL22" s="79">
        <f t="shared" si="24"/>
        <v>0</v>
      </c>
      <c r="AM22" s="79">
        <f t="shared" si="25"/>
        <v>0</v>
      </c>
      <c r="AN22" s="211">
        <f t="shared" si="1"/>
        <v>0</v>
      </c>
      <c r="AO22" s="216">
        <f t="shared" si="26"/>
        <v>4.0525634250768761</v>
      </c>
      <c r="AP22" s="68"/>
      <c r="AQ22" s="68"/>
    </row>
    <row r="23" spans="1:43" x14ac:dyDescent="0.3">
      <c r="A23" s="1" t="s">
        <v>32</v>
      </c>
      <c r="B23" t="s">
        <v>33</v>
      </c>
      <c r="C23" s="75">
        <f t="shared" si="2"/>
        <v>2151447.614285714</v>
      </c>
      <c r="D23" s="76">
        <f t="shared" si="3"/>
        <v>1265777.5733333332</v>
      </c>
      <c r="E23" s="76">
        <f t="shared" si="4"/>
        <v>1244244.6433333333</v>
      </c>
      <c r="F23" s="76">
        <f t="shared" si="5"/>
        <v>0</v>
      </c>
      <c r="G23" s="76">
        <f t="shared" si="6"/>
        <v>0</v>
      </c>
      <c r="H23" s="103">
        <f t="shared" si="7"/>
        <v>-1.7011622305247935E-2</v>
      </c>
      <c r="I23" s="182">
        <v>1477829.13</v>
      </c>
      <c r="J23" s="182">
        <v>1276996.3999999999</v>
      </c>
      <c r="K23" s="182">
        <v>1042507.19</v>
      </c>
      <c r="L23" s="182">
        <v>1360000.56</v>
      </c>
      <c r="M23" s="182">
        <v>1357365.15</v>
      </c>
      <c r="N23" s="182">
        <v>1015368.22</v>
      </c>
      <c r="O23" s="182"/>
      <c r="P23" s="182"/>
      <c r="Q23" s="182"/>
      <c r="R23" s="182"/>
      <c r="S23" s="182"/>
      <c r="T23" s="213"/>
      <c r="U23" s="215">
        <f t="shared" si="8"/>
        <v>7530066.6499999994</v>
      </c>
      <c r="V23" s="79"/>
      <c r="W23" s="78">
        <f t="shared" si="9"/>
        <v>3.0713403855252635</v>
      </c>
      <c r="X23" s="79">
        <f t="shared" si="10"/>
        <v>3.0596065160605193</v>
      </c>
      <c r="Y23" s="79">
        <f t="shared" si="11"/>
        <v>3.083370034082217</v>
      </c>
      <c r="Z23" s="79">
        <f t="shared" si="12"/>
        <v>0</v>
      </c>
      <c r="AA23" s="79">
        <f t="shared" si="13"/>
        <v>0</v>
      </c>
      <c r="AB23" s="220">
        <f t="shared" si="14"/>
        <v>7.7668542987335215E-3</v>
      </c>
      <c r="AC23" s="105">
        <f t="shared" si="15"/>
        <v>3.5615318044449582</v>
      </c>
      <c r="AD23" s="79">
        <f t="shared" si="16"/>
        <v>3.0889045847503951</v>
      </c>
      <c r="AE23" s="79">
        <f t="shared" si="17"/>
        <v>2.5256859643087299</v>
      </c>
      <c r="AF23" s="79">
        <f t="shared" si="18"/>
        <v>3.326136229679395</v>
      </c>
      <c r="AG23" s="79">
        <f t="shared" si="19"/>
        <v>3.3708869231361427</v>
      </c>
      <c r="AH23" s="79">
        <f t="shared" si="20"/>
        <v>2.544489156638583</v>
      </c>
      <c r="AI23" s="79">
        <f t="shared" si="21"/>
        <v>0</v>
      </c>
      <c r="AJ23" s="79">
        <f t="shared" si="22"/>
        <v>0</v>
      </c>
      <c r="AK23" s="79">
        <f t="shared" si="23"/>
        <v>0</v>
      </c>
      <c r="AL23" s="79">
        <f t="shared" si="24"/>
        <v>0</v>
      </c>
      <c r="AM23" s="79">
        <f t="shared" si="25"/>
        <v>0</v>
      </c>
      <c r="AN23" s="211">
        <f t="shared" si="1"/>
        <v>0</v>
      </c>
      <c r="AO23" s="216">
        <f t="shared" si="26"/>
        <v>18.417634662958204</v>
      </c>
      <c r="AP23" s="68"/>
      <c r="AQ23" s="68"/>
    </row>
    <row r="24" spans="1:43" x14ac:dyDescent="0.3">
      <c r="A24" s="1" t="s">
        <v>34</v>
      </c>
      <c r="B24" t="s">
        <v>35</v>
      </c>
      <c r="C24" s="75">
        <f t="shared" si="2"/>
        <v>760664.90285714285</v>
      </c>
      <c r="D24" s="76">
        <f t="shared" si="3"/>
        <v>412949.35333333333</v>
      </c>
      <c r="E24" s="76">
        <f t="shared" si="4"/>
        <v>474493.03333333338</v>
      </c>
      <c r="F24" s="76">
        <f t="shared" si="5"/>
        <v>0</v>
      </c>
      <c r="G24" s="76">
        <f t="shared" si="6"/>
        <v>0</v>
      </c>
      <c r="H24" s="103">
        <f t="shared" si="7"/>
        <v>0.14903445060082682</v>
      </c>
      <c r="I24" s="182">
        <v>392818.31</v>
      </c>
      <c r="J24" s="182">
        <v>435648.32</v>
      </c>
      <c r="K24" s="182">
        <v>410381.43</v>
      </c>
      <c r="L24" s="182">
        <v>460753.21</v>
      </c>
      <c r="M24" s="182">
        <v>506657.1</v>
      </c>
      <c r="N24" s="182">
        <v>456068.79</v>
      </c>
      <c r="O24" s="182"/>
      <c r="P24" s="182"/>
      <c r="Q24" s="182"/>
      <c r="R24" s="182"/>
      <c r="S24" s="182"/>
      <c r="T24" s="213"/>
      <c r="U24" s="215">
        <f t="shared" si="8"/>
        <v>2662327.16</v>
      </c>
      <c r="V24" s="79"/>
      <c r="W24" s="78">
        <f t="shared" si="9"/>
        <v>1.085901799552967</v>
      </c>
      <c r="X24" s="79">
        <f t="shared" si="10"/>
        <v>0.99817105222871638</v>
      </c>
      <c r="Y24" s="79">
        <f t="shared" si="11"/>
        <v>1.1758440015793796</v>
      </c>
      <c r="Z24" s="79">
        <f t="shared" si="12"/>
        <v>0</v>
      </c>
      <c r="AA24" s="79">
        <f t="shared" si="13"/>
        <v>0</v>
      </c>
      <c r="AB24" s="220">
        <f t="shared" si="14"/>
        <v>0.17799849930926676</v>
      </c>
      <c r="AC24" s="105">
        <f t="shared" si="15"/>
        <v>0.94668245200534051</v>
      </c>
      <c r="AD24" s="79">
        <f t="shared" si="16"/>
        <v>1.053782213471242</v>
      </c>
      <c r="AE24" s="79">
        <f t="shared" si="17"/>
        <v>0.99423258439488127</v>
      </c>
      <c r="AF24" s="79">
        <f t="shared" si="18"/>
        <v>1.1268583188833969</v>
      </c>
      <c r="AG24" s="79">
        <f t="shared" si="19"/>
        <v>1.2582345973035192</v>
      </c>
      <c r="AH24" s="79">
        <f t="shared" si="20"/>
        <v>1.142897786220135</v>
      </c>
      <c r="AI24" s="79">
        <f t="shared" si="21"/>
        <v>0</v>
      </c>
      <c r="AJ24" s="79">
        <f t="shared" si="22"/>
        <v>0</v>
      </c>
      <c r="AK24" s="79">
        <f t="shared" si="23"/>
        <v>0</v>
      </c>
      <c r="AL24" s="79">
        <f t="shared" si="24"/>
        <v>0</v>
      </c>
      <c r="AM24" s="79">
        <f t="shared" si="25"/>
        <v>0</v>
      </c>
      <c r="AN24" s="211">
        <f t="shared" si="1"/>
        <v>0</v>
      </c>
      <c r="AO24" s="216">
        <f t="shared" si="26"/>
        <v>6.5226879522785151</v>
      </c>
      <c r="AP24" s="68"/>
      <c r="AQ24" s="68"/>
    </row>
    <row r="25" spans="1:43" x14ac:dyDescent="0.3">
      <c r="A25" s="1" t="s">
        <v>36</v>
      </c>
      <c r="B25" t="s">
        <v>37</v>
      </c>
      <c r="C25" s="75">
        <f t="shared" si="2"/>
        <v>191920.11714285714</v>
      </c>
      <c r="D25" s="76">
        <f t="shared" si="3"/>
        <v>94709.866666666654</v>
      </c>
      <c r="E25" s="76">
        <f t="shared" si="4"/>
        <v>129196.93666666666</v>
      </c>
      <c r="F25" s="76">
        <f t="shared" si="5"/>
        <v>0</v>
      </c>
      <c r="G25" s="76">
        <f t="shared" si="6"/>
        <v>0</v>
      </c>
      <c r="H25" s="103">
        <f t="shared" si="7"/>
        <v>0.36413386708037471</v>
      </c>
      <c r="I25" s="182">
        <v>117926.21</v>
      </c>
      <c r="J25" s="182">
        <v>76705.22</v>
      </c>
      <c r="K25" s="182">
        <v>89498.17</v>
      </c>
      <c r="L25" s="182">
        <v>145565.9</v>
      </c>
      <c r="M25" s="182">
        <v>133798.29</v>
      </c>
      <c r="N25" s="182">
        <v>108226.62</v>
      </c>
      <c r="O25" s="182"/>
      <c r="P25" s="182"/>
      <c r="Q25" s="182"/>
      <c r="R25" s="182"/>
      <c r="S25" s="182"/>
      <c r="T25" s="213"/>
      <c r="U25" s="215">
        <f t="shared" si="8"/>
        <v>671720.41</v>
      </c>
      <c r="V25" s="79"/>
      <c r="W25" s="78">
        <f t="shared" si="9"/>
        <v>0.27397925130112738</v>
      </c>
      <c r="X25" s="79">
        <f t="shared" si="10"/>
        <v>0.22893036762016178</v>
      </c>
      <c r="Y25" s="79">
        <f t="shared" si="11"/>
        <v>0.32016369541765172</v>
      </c>
      <c r="Z25" s="79">
        <f t="shared" si="12"/>
        <v>0</v>
      </c>
      <c r="AA25" s="79">
        <f t="shared" si="13"/>
        <v>0</v>
      </c>
      <c r="AB25" s="220">
        <f t="shared" si="14"/>
        <v>0.39851998992489746</v>
      </c>
      <c r="AC25" s="105">
        <f t="shared" si="15"/>
        <v>0.28419926158354664</v>
      </c>
      <c r="AD25" s="79">
        <f t="shared" si="16"/>
        <v>0.18554093475305627</v>
      </c>
      <c r="AE25" s="79">
        <f t="shared" si="17"/>
        <v>0.216827542264065</v>
      </c>
      <c r="AF25" s="79">
        <f t="shared" si="18"/>
        <v>0.35600868708163458</v>
      </c>
      <c r="AG25" s="79">
        <f t="shared" si="19"/>
        <v>0.33227529533889782</v>
      </c>
      <c r="AH25" s="79">
        <f t="shared" si="20"/>
        <v>0.27121339394455773</v>
      </c>
      <c r="AI25" s="79">
        <f t="shared" si="21"/>
        <v>0</v>
      </c>
      <c r="AJ25" s="79">
        <f t="shared" si="22"/>
        <v>0</v>
      </c>
      <c r="AK25" s="79">
        <f t="shared" si="23"/>
        <v>0</v>
      </c>
      <c r="AL25" s="79">
        <f t="shared" si="24"/>
        <v>0</v>
      </c>
      <c r="AM25" s="79">
        <f t="shared" si="25"/>
        <v>0</v>
      </c>
      <c r="AN25" s="211">
        <f t="shared" si="1"/>
        <v>0</v>
      </c>
      <c r="AO25" s="216">
        <f t="shared" si="26"/>
        <v>1.6460651149657581</v>
      </c>
      <c r="AP25" s="68"/>
      <c r="AQ25" s="68"/>
    </row>
    <row r="26" spans="1:43" x14ac:dyDescent="0.3">
      <c r="A26" s="1" t="s">
        <v>38</v>
      </c>
      <c r="B26" t="s">
        <v>39</v>
      </c>
      <c r="C26" s="75">
        <f t="shared" si="2"/>
        <v>828634.49428571411</v>
      </c>
      <c r="D26" s="76">
        <f t="shared" si="3"/>
        <v>494397.13999999996</v>
      </c>
      <c r="E26" s="76">
        <f t="shared" si="4"/>
        <v>472343.10333333333</v>
      </c>
      <c r="F26" s="76">
        <f t="shared" si="5"/>
        <v>0</v>
      </c>
      <c r="G26" s="76">
        <f t="shared" si="6"/>
        <v>0</v>
      </c>
      <c r="H26" s="103">
        <f t="shared" si="7"/>
        <v>-4.460793738949749E-2</v>
      </c>
      <c r="I26" s="182">
        <v>511339.28</v>
      </c>
      <c r="J26" s="182">
        <v>514212.25</v>
      </c>
      <c r="K26" s="182">
        <v>457639.89</v>
      </c>
      <c r="L26" s="182">
        <v>484393.65</v>
      </c>
      <c r="M26" s="182">
        <v>524959.81999999995</v>
      </c>
      <c r="N26" s="182">
        <v>407675.84</v>
      </c>
      <c r="O26" s="182"/>
      <c r="P26" s="182"/>
      <c r="Q26" s="182"/>
      <c r="R26" s="182"/>
      <c r="S26" s="182"/>
      <c r="T26" s="213"/>
      <c r="U26" s="215">
        <f t="shared" si="8"/>
        <v>2900220.7299999995</v>
      </c>
      <c r="V26" s="79"/>
      <c r="W26" s="78">
        <f t="shared" si="9"/>
        <v>1.1829330959489663</v>
      </c>
      <c r="X26" s="79">
        <f t="shared" si="10"/>
        <v>1.1950446452311543</v>
      </c>
      <c r="Y26" s="79">
        <f t="shared" si="11"/>
        <v>1.1705162472885391</v>
      </c>
      <c r="Z26" s="79">
        <f t="shared" si="12"/>
        <v>0</v>
      </c>
      <c r="AA26" s="79">
        <f t="shared" si="13"/>
        <v>0</v>
      </c>
      <c r="AB26" s="220">
        <f t="shared" si="14"/>
        <v>-2.0525089201057192E-2</v>
      </c>
      <c r="AC26" s="105">
        <f t="shared" si="15"/>
        <v>1.2323150705399792</v>
      </c>
      <c r="AD26" s="79">
        <f t="shared" si="16"/>
        <v>1.2438191498110853</v>
      </c>
      <c r="AE26" s="79">
        <f t="shared" si="17"/>
        <v>1.1087258274744285</v>
      </c>
      <c r="AF26" s="79">
        <f t="shared" si="18"/>
        <v>1.184675445053964</v>
      </c>
      <c r="AG26" s="79">
        <f t="shared" si="19"/>
        <v>1.3036876572305567</v>
      </c>
      <c r="AH26" s="79">
        <f t="shared" si="20"/>
        <v>1.0216261784355689</v>
      </c>
      <c r="AI26" s="79">
        <f t="shared" si="21"/>
        <v>0</v>
      </c>
      <c r="AJ26" s="79">
        <f t="shared" si="22"/>
        <v>0</v>
      </c>
      <c r="AK26" s="79">
        <f t="shared" si="23"/>
        <v>0</v>
      </c>
      <c r="AL26" s="79">
        <f t="shared" si="24"/>
        <v>0</v>
      </c>
      <c r="AM26" s="79">
        <f t="shared" si="25"/>
        <v>0</v>
      </c>
      <c r="AN26" s="211">
        <f t="shared" si="1"/>
        <v>0</v>
      </c>
      <c r="AO26" s="216">
        <f t="shared" si="26"/>
        <v>7.0948493285455827</v>
      </c>
      <c r="AP26" s="68"/>
      <c r="AQ26" s="68"/>
    </row>
    <row r="27" spans="1:43" x14ac:dyDescent="0.3">
      <c r="A27" s="1" t="s">
        <v>40</v>
      </c>
      <c r="B27" t="s">
        <v>41</v>
      </c>
      <c r="C27" s="75">
        <f t="shared" si="2"/>
        <v>125540.76285714284</v>
      </c>
      <c r="D27" s="76">
        <f t="shared" si="3"/>
        <v>87703.12999999999</v>
      </c>
      <c r="E27" s="76">
        <f t="shared" si="4"/>
        <v>58761.093333333331</v>
      </c>
      <c r="F27" s="76">
        <f t="shared" si="5"/>
        <v>0</v>
      </c>
      <c r="G27" s="76">
        <f t="shared" si="6"/>
        <v>0</v>
      </c>
      <c r="H27" s="103">
        <f t="shared" si="7"/>
        <v>-0.33000004294791602</v>
      </c>
      <c r="I27" s="182">
        <v>106420.65</v>
      </c>
      <c r="J27" s="182">
        <v>83340.45</v>
      </c>
      <c r="K27" s="182">
        <v>73348.289999999994</v>
      </c>
      <c r="L27" s="182">
        <v>56909.120000000003</v>
      </c>
      <c r="M27" s="182">
        <v>58852.04</v>
      </c>
      <c r="N27" s="182">
        <v>60522.12</v>
      </c>
      <c r="O27" s="182"/>
      <c r="P27" s="182"/>
      <c r="Q27" s="182"/>
      <c r="R27" s="182"/>
      <c r="S27" s="182"/>
      <c r="T27" s="213"/>
      <c r="U27" s="215">
        <f t="shared" si="8"/>
        <v>439392.66999999993</v>
      </c>
      <c r="V27" s="79"/>
      <c r="W27" s="78">
        <f t="shared" si="9"/>
        <v>0.17921812849754454</v>
      </c>
      <c r="X27" s="79">
        <f t="shared" si="10"/>
        <v>0.21199385553992448</v>
      </c>
      <c r="Y27" s="79">
        <f t="shared" si="11"/>
        <v>0.14561621408191958</v>
      </c>
      <c r="Z27" s="79">
        <f t="shared" si="12"/>
        <v>0</v>
      </c>
      <c r="AA27" s="79">
        <f t="shared" si="13"/>
        <v>0</v>
      </c>
      <c r="AB27" s="220">
        <f t="shared" si="14"/>
        <v>-0.31311115734438871</v>
      </c>
      <c r="AC27" s="105">
        <f t="shared" si="15"/>
        <v>0.25647114536489435</v>
      </c>
      <c r="AD27" s="79">
        <f t="shared" si="16"/>
        <v>0.20159077825134125</v>
      </c>
      <c r="AE27" s="79">
        <f t="shared" si="17"/>
        <v>0.17770116919677681</v>
      </c>
      <c r="AF27" s="79">
        <f t="shared" si="18"/>
        <v>0.13918191756566059</v>
      </c>
      <c r="AG27" s="79">
        <f t="shared" si="19"/>
        <v>0.14615342970598971</v>
      </c>
      <c r="AH27" s="79">
        <f t="shared" si="20"/>
        <v>0.15166702585666816</v>
      </c>
      <c r="AI27" s="79">
        <f t="shared" si="21"/>
        <v>0</v>
      </c>
      <c r="AJ27" s="79">
        <f t="shared" si="22"/>
        <v>0</v>
      </c>
      <c r="AK27" s="79">
        <f t="shared" si="23"/>
        <v>0</v>
      </c>
      <c r="AL27" s="79">
        <f t="shared" si="24"/>
        <v>0</v>
      </c>
      <c r="AM27" s="79">
        <f t="shared" si="25"/>
        <v>0</v>
      </c>
      <c r="AN27" s="211">
        <f t="shared" si="1"/>
        <v>0</v>
      </c>
      <c r="AO27" s="216">
        <f t="shared" si="26"/>
        <v>1.0727654659413308</v>
      </c>
      <c r="AP27" s="68"/>
      <c r="AQ27" s="68"/>
    </row>
    <row r="28" spans="1:43" x14ac:dyDescent="0.3">
      <c r="A28" s="1" t="s">
        <v>42</v>
      </c>
      <c r="B28" t="s">
        <v>43</v>
      </c>
      <c r="C28" s="75">
        <f t="shared" si="2"/>
        <v>7867555.9714285722</v>
      </c>
      <c r="D28" s="76">
        <f t="shared" si="3"/>
        <v>4557659.8266666671</v>
      </c>
      <c r="E28" s="76">
        <f t="shared" si="4"/>
        <v>4621155.4733333327</v>
      </c>
      <c r="F28" s="76">
        <f t="shared" si="5"/>
        <v>0</v>
      </c>
      <c r="G28" s="76">
        <f t="shared" si="6"/>
        <v>0</v>
      </c>
      <c r="H28" s="103">
        <f t="shared" si="7"/>
        <v>1.3931633575449253E-2</v>
      </c>
      <c r="I28" s="182">
        <v>4829834.88</v>
      </c>
      <c r="J28" s="182">
        <v>4785470.63</v>
      </c>
      <c r="K28" s="182">
        <v>4057673.97</v>
      </c>
      <c r="L28" s="182">
        <v>4435088.21</v>
      </c>
      <c r="M28" s="182">
        <v>4363547.58</v>
      </c>
      <c r="N28" s="182">
        <v>5064830.63</v>
      </c>
      <c r="O28" s="182"/>
      <c r="P28" s="182"/>
      <c r="Q28" s="182"/>
      <c r="R28" s="182"/>
      <c r="S28" s="182"/>
      <c r="T28" s="213"/>
      <c r="U28" s="215">
        <f t="shared" si="8"/>
        <v>27536445.900000002</v>
      </c>
      <c r="V28" s="79"/>
      <c r="W28" s="78">
        <f t="shared" si="9"/>
        <v>11.231480715579268</v>
      </c>
      <c r="X28" s="79">
        <f t="shared" si="10"/>
        <v>11.016663588796554</v>
      </c>
      <c r="Y28" s="79">
        <f t="shared" si="11"/>
        <v>11.451712800738804</v>
      </c>
      <c r="Z28" s="79">
        <f t="shared" si="12"/>
        <v>0</v>
      </c>
      <c r="AA28" s="79">
        <f t="shared" si="13"/>
        <v>0</v>
      </c>
      <c r="AB28" s="220">
        <f t="shared" si="14"/>
        <v>3.9490105914160349E-2</v>
      </c>
      <c r="AC28" s="105">
        <f t="shared" si="15"/>
        <v>11.639783102216695</v>
      </c>
      <c r="AD28" s="79">
        <f t="shared" si="16"/>
        <v>11.575492436153588</v>
      </c>
      <c r="AE28" s="79">
        <f t="shared" si="17"/>
        <v>9.8305414984906569</v>
      </c>
      <c r="AF28" s="79">
        <f t="shared" si="18"/>
        <v>10.846839340349195</v>
      </c>
      <c r="AG28" s="79">
        <f t="shared" si="19"/>
        <v>10.83645434384724</v>
      </c>
      <c r="AH28" s="79">
        <f t="shared" si="20"/>
        <v>12.69234782456158</v>
      </c>
      <c r="AI28" s="79">
        <f t="shared" si="21"/>
        <v>0</v>
      </c>
      <c r="AJ28" s="79">
        <f t="shared" si="22"/>
        <v>0</v>
      </c>
      <c r="AK28" s="79">
        <f t="shared" si="23"/>
        <v>0</v>
      </c>
      <c r="AL28" s="79">
        <f t="shared" si="24"/>
        <v>0</v>
      </c>
      <c r="AM28" s="79">
        <f t="shared" si="25"/>
        <v>0</v>
      </c>
      <c r="AN28" s="211">
        <f t="shared" si="1"/>
        <v>0</v>
      </c>
      <c r="AO28" s="216">
        <f t="shared" si="26"/>
        <v>67.421458545618947</v>
      </c>
      <c r="AP28" s="68"/>
      <c r="AQ28" s="68"/>
    </row>
    <row r="29" spans="1:43" x14ac:dyDescent="0.3">
      <c r="A29" s="1" t="s">
        <v>44</v>
      </c>
      <c r="B29" t="s">
        <v>45</v>
      </c>
      <c r="C29" s="75">
        <f t="shared" si="2"/>
        <v>5002287.5628571426</v>
      </c>
      <c r="D29" s="76">
        <f t="shared" si="3"/>
        <v>2753945.36</v>
      </c>
      <c r="E29" s="76">
        <f t="shared" si="4"/>
        <v>3082056.7966666669</v>
      </c>
      <c r="F29" s="76">
        <f t="shared" si="5"/>
        <v>0</v>
      </c>
      <c r="G29" s="76">
        <f t="shared" si="6"/>
        <v>0</v>
      </c>
      <c r="H29" s="103">
        <f t="shared" si="7"/>
        <v>0.1191423190279516</v>
      </c>
      <c r="I29" s="182">
        <v>2537040.29</v>
      </c>
      <c r="J29" s="182">
        <v>2685688.99</v>
      </c>
      <c r="K29" s="182">
        <v>3039106.8000000003</v>
      </c>
      <c r="L29" s="182">
        <v>3129590.32</v>
      </c>
      <c r="M29" s="182">
        <v>3523484.77</v>
      </c>
      <c r="N29" s="182">
        <v>2593095.2999999998</v>
      </c>
      <c r="O29" s="182"/>
      <c r="P29" s="182"/>
      <c r="Q29" s="182"/>
      <c r="R29" s="182"/>
      <c r="S29" s="182"/>
      <c r="T29" s="213"/>
      <c r="U29" s="215">
        <f t="shared" si="8"/>
        <v>17508006.469999999</v>
      </c>
      <c r="V29" s="79"/>
      <c r="W29" s="78">
        <f t="shared" si="9"/>
        <v>7.1411117378819764</v>
      </c>
      <c r="X29" s="79">
        <f t="shared" si="10"/>
        <v>6.6567692032506169</v>
      </c>
      <c r="Y29" s="79">
        <f t="shared" si="11"/>
        <v>7.6376632369680548</v>
      </c>
      <c r="Z29" s="79">
        <f t="shared" si="12"/>
        <v>0</v>
      </c>
      <c r="AA29" s="79">
        <f t="shared" si="13"/>
        <v>0</v>
      </c>
      <c r="AB29" s="220">
        <f t="shared" si="14"/>
        <v>0.14735286800065867</v>
      </c>
      <c r="AC29" s="105">
        <f t="shared" si="15"/>
        <v>6.1142046117288684</v>
      </c>
      <c r="AD29" s="79">
        <f t="shared" si="16"/>
        <v>6.4963668138959987</v>
      </c>
      <c r="AE29" s="79">
        <f t="shared" si="17"/>
        <v>7.3628551077860855</v>
      </c>
      <c r="AF29" s="79">
        <f t="shared" si="18"/>
        <v>7.6539996037986411</v>
      </c>
      <c r="AG29" s="79">
        <f t="shared" si="19"/>
        <v>8.7502384565143423</v>
      </c>
      <c r="AH29" s="79">
        <f t="shared" si="20"/>
        <v>6.498236544157816</v>
      </c>
      <c r="AI29" s="79">
        <f t="shared" si="21"/>
        <v>0</v>
      </c>
      <c r="AJ29" s="79">
        <f t="shared" si="22"/>
        <v>0</v>
      </c>
      <c r="AK29" s="79">
        <f t="shared" si="23"/>
        <v>0</v>
      </c>
      <c r="AL29" s="79">
        <f t="shared" si="24"/>
        <v>0</v>
      </c>
      <c r="AM29" s="79">
        <f t="shared" si="25"/>
        <v>0</v>
      </c>
      <c r="AN29" s="211">
        <f t="shared" si="1"/>
        <v>0</v>
      </c>
      <c r="AO29" s="216">
        <f t="shared" si="26"/>
        <v>42.875901137881755</v>
      </c>
      <c r="AP29" s="68"/>
      <c r="AQ29" s="68"/>
    </row>
    <row r="30" spans="1:43" x14ac:dyDescent="0.3">
      <c r="A30" s="1" t="s">
        <v>46</v>
      </c>
      <c r="B30" t="s">
        <v>47</v>
      </c>
      <c r="C30" s="75">
        <f t="shared" si="2"/>
        <v>6883345.1285714284</v>
      </c>
      <c r="D30" s="76">
        <f t="shared" si="3"/>
        <v>3696720.2133333334</v>
      </c>
      <c r="E30" s="76">
        <f t="shared" si="4"/>
        <v>4333849.1033333335</v>
      </c>
      <c r="F30" s="76">
        <f t="shared" si="5"/>
        <v>0</v>
      </c>
      <c r="G30" s="76">
        <f t="shared" si="6"/>
        <v>0</v>
      </c>
      <c r="H30" s="103">
        <f t="shared" si="7"/>
        <v>0.17234977310481955</v>
      </c>
      <c r="I30" s="182">
        <v>3500233.14</v>
      </c>
      <c r="J30" s="182">
        <v>3704423.5100000002</v>
      </c>
      <c r="K30" s="182">
        <v>3885503.9899999998</v>
      </c>
      <c r="L30" s="182">
        <v>4238549.74</v>
      </c>
      <c r="M30" s="182">
        <v>4556049.34</v>
      </c>
      <c r="N30" s="182">
        <v>4206948.2300000004</v>
      </c>
      <c r="O30" s="182"/>
      <c r="P30" s="182"/>
      <c r="Q30" s="182"/>
      <c r="R30" s="182"/>
      <c r="S30" s="182"/>
      <c r="T30" s="213"/>
      <c r="U30" s="215">
        <f t="shared" si="8"/>
        <v>24091707.949999999</v>
      </c>
      <c r="V30" s="79"/>
      <c r="W30" s="78">
        <f t="shared" si="9"/>
        <v>9.8264516135610922</v>
      </c>
      <c r="X30" s="79">
        <f t="shared" si="10"/>
        <v>8.9356214638737015</v>
      </c>
      <c r="Y30" s="79">
        <f t="shared" si="11"/>
        <v>10.739737180344985</v>
      </c>
      <c r="Z30" s="79">
        <f t="shared" si="12"/>
        <v>0</v>
      </c>
      <c r="AA30" s="79">
        <f t="shared" si="13"/>
        <v>0</v>
      </c>
      <c r="AB30" s="220">
        <f t="shared" si="14"/>
        <v>0.20190153799209587</v>
      </c>
      <c r="AC30" s="105">
        <f t="shared" si="15"/>
        <v>8.4354756568387881</v>
      </c>
      <c r="AD30" s="79">
        <f t="shared" si="16"/>
        <v>8.9605661878891389</v>
      </c>
      <c r="AE30" s="79">
        <f t="shared" si="17"/>
        <v>9.4134246611848962</v>
      </c>
      <c r="AF30" s="79">
        <f t="shared" si="18"/>
        <v>10.366167681219322</v>
      </c>
      <c r="AG30" s="79">
        <f t="shared" si="19"/>
        <v>11.314514109463509</v>
      </c>
      <c r="AH30" s="79">
        <f t="shared" si="20"/>
        <v>10.542514472015759</v>
      </c>
      <c r="AI30" s="79">
        <f t="shared" si="21"/>
        <v>0</v>
      </c>
      <c r="AJ30" s="79">
        <f t="shared" si="22"/>
        <v>0</v>
      </c>
      <c r="AK30" s="79">
        <f t="shared" si="23"/>
        <v>0</v>
      </c>
      <c r="AL30" s="79">
        <f t="shared" si="24"/>
        <v>0</v>
      </c>
      <c r="AM30" s="79">
        <f t="shared" si="25"/>
        <v>0</v>
      </c>
      <c r="AN30" s="211">
        <f t="shared" si="1"/>
        <v>0</v>
      </c>
      <c r="AO30" s="216">
        <f t="shared" si="26"/>
        <v>59.032662768611416</v>
      </c>
      <c r="AP30" s="68"/>
      <c r="AQ30" s="68"/>
    </row>
    <row r="31" spans="1:43" x14ac:dyDescent="0.3">
      <c r="A31" s="1" t="s">
        <v>48</v>
      </c>
      <c r="B31" t="s">
        <v>49</v>
      </c>
      <c r="C31" s="75">
        <f t="shared" si="2"/>
        <v>0</v>
      </c>
      <c r="D31" s="76">
        <f t="shared" si="3"/>
        <v>0</v>
      </c>
      <c r="E31" s="76">
        <f t="shared" si="4"/>
        <v>0</v>
      </c>
      <c r="F31" s="76">
        <f t="shared" si="5"/>
        <v>0</v>
      </c>
      <c r="G31" s="76">
        <f t="shared" si="6"/>
        <v>0</v>
      </c>
      <c r="H31" s="103">
        <f t="shared" si="7"/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/>
      <c r="P31" s="182"/>
      <c r="Q31" s="182"/>
      <c r="R31" s="182"/>
      <c r="S31" s="182"/>
      <c r="T31" s="213"/>
      <c r="U31" s="215">
        <f t="shared" si="8"/>
        <v>0</v>
      </c>
      <c r="V31" s="79"/>
      <c r="W31" s="78">
        <f t="shared" si="9"/>
        <v>0</v>
      </c>
      <c r="X31" s="79">
        <f t="shared" si="10"/>
        <v>0</v>
      </c>
      <c r="Y31" s="79">
        <f t="shared" si="11"/>
        <v>0</v>
      </c>
      <c r="Z31" s="79">
        <f t="shared" si="12"/>
        <v>0</v>
      </c>
      <c r="AA31" s="79">
        <f t="shared" si="13"/>
        <v>0</v>
      </c>
      <c r="AB31" s="220">
        <f t="shared" si="14"/>
        <v>0</v>
      </c>
      <c r="AC31" s="105">
        <f t="shared" si="15"/>
        <v>0</v>
      </c>
      <c r="AD31" s="79">
        <f t="shared" si="16"/>
        <v>0</v>
      </c>
      <c r="AE31" s="79">
        <f t="shared" si="17"/>
        <v>0</v>
      </c>
      <c r="AF31" s="79">
        <f t="shared" si="18"/>
        <v>0</v>
      </c>
      <c r="AG31" s="79">
        <f t="shared" si="19"/>
        <v>0</v>
      </c>
      <c r="AH31" s="79">
        <f t="shared" si="20"/>
        <v>0</v>
      </c>
      <c r="AI31" s="79">
        <f t="shared" si="21"/>
        <v>0</v>
      </c>
      <c r="AJ31" s="79">
        <f t="shared" si="22"/>
        <v>0</v>
      </c>
      <c r="AK31" s="79">
        <f t="shared" si="23"/>
        <v>0</v>
      </c>
      <c r="AL31" s="79">
        <f t="shared" si="24"/>
        <v>0</v>
      </c>
      <c r="AM31" s="79">
        <f t="shared" si="25"/>
        <v>0</v>
      </c>
      <c r="AN31" s="211">
        <f t="shared" si="1"/>
        <v>0</v>
      </c>
      <c r="AO31" s="216">
        <f t="shared" si="26"/>
        <v>0</v>
      </c>
      <c r="AP31" s="68"/>
      <c r="AQ31" s="68"/>
    </row>
    <row r="32" spans="1:43" x14ac:dyDescent="0.3">
      <c r="A32" s="1" t="s">
        <v>50</v>
      </c>
      <c r="B32" t="s">
        <v>51</v>
      </c>
      <c r="C32" s="75">
        <f t="shared" si="2"/>
        <v>0</v>
      </c>
      <c r="D32" s="76">
        <f t="shared" si="3"/>
        <v>0</v>
      </c>
      <c r="E32" s="76">
        <f t="shared" si="4"/>
        <v>0</v>
      </c>
      <c r="F32" s="76">
        <f t="shared" si="5"/>
        <v>0</v>
      </c>
      <c r="G32" s="76">
        <f t="shared" si="6"/>
        <v>0</v>
      </c>
      <c r="H32" s="103">
        <f t="shared" si="7"/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/>
      <c r="P32" s="182"/>
      <c r="Q32" s="182"/>
      <c r="R32" s="182"/>
      <c r="S32" s="182"/>
      <c r="T32" s="213"/>
      <c r="U32" s="215">
        <f t="shared" si="8"/>
        <v>0</v>
      </c>
      <c r="V32" s="79"/>
      <c r="W32" s="78">
        <f t="shared" si="9"/>
        <v>0</v>
      </c>
      <c r="X32" s="79">
        <f t="shared" si="10"/>
        <v>0</v>
      </c>
      <c r="Y32" s="79">
        <f t="shared" si="11"/>
        <v>0</v>
      </c>
      <c r="Z32" s="79">
        <f t="shared" si="12"/>
        <v>0</v>
      </c>
      <c r="AA32" s="79">
        <f t="shared" si="13"/>
        <v>0</v>
      </c>
      <c r="AB32" s="220">
        <f t="shared" si="14"/>
        <v>0</v>
      </c>
      <c r="AC32" s="105">
        <f t="shared" si="15"/>
        <v>0</v>
      </c>
      <c r="AD32" s="79">
        <f t="shared" si="16"/>
        <v>0</v>
      </c>
      <c r="AE32" s="79">
        <f t="shared" si="17"/>
        <v>0</v>
      </c>
      <c r="AF32" s="79">
        <f t="shared" si="18"/>
        <v>0</v>
      </c>
      <c r="AG32" s="79">
        <f t="shared" si="19"/>
        <v>0</v>
      </c>
      <c r="AH32" s="79">
        <f t="shared" si="20"/>
        <v>0</v>
      </c>
      <c r="AI32" s="79">
        <f t="shared" si="21"/>
        <v>0</v>
      </c>
      <c r="AJ32" s="79">
        <f t="shared" si="22"/>
        <v>0</v>
      </c>
      <c r="AK32" s="79">
        <f t="shared" si="23"/>
        <v>0</v>
      </c>
      <c r="AL32" s="79">
        <f t="shared" si="24"/>
        <v>0</v>
      </c>
      <c r="AM32" s="79">
        <f t="shared" si="25"/>
        <v>0</v>
      </c>
      <c r="AN32" s="211">
        <f t="shared" si="1"/>
        <v>0</v>
      </c>
      <c r="AO32" s="216">
        <f t="shared" si="26"/>
        <v>0</v>
      </c>
      <c r="AP32" s="68"/>
      <c r="AQ32" s="68"/>
    </row>
    <row r="33" spans="1:43" x14ac:dyDescent="0.3">
      <c r="A33" s="1" t="s">
        <v>52</v>
      </c>
      <c r="B33" t="s">
        <v>53</v>
      </c>
      <c r="C33" s="75">
        <f t="shared" si="2"/>
        <v>345336.40571428568</v>
      </c>
      <c r="D33" s="76">
        <f t="shared" si="3"/>
        <v>237032.43666666668</v>
      </c>
      <c r="E33" s="76">
        <f t="shared" si="4"/>
        <v>165860.03666666665</v>
      </c>
      <c r="F33" s="76">
        <f t="shared" si="5"/>
        <v>0</v>
      </c>
      <c r="G33" s="76">
        <f t="shared" si="6"/>
        <v>0</v>
      </c>
      <c r="H33" s="103">
        <f t="shared" si="7"/>
        <v>-0.30026438997498117</v>
      </c>
      <c r="I33" s="182">
        <v>188892.82</v>
      </c>
      <c r="J33" s="182">
        <v>332549.08</v>
      </c>
      <c r="K33" s="182">
        <v>189655.41</v>
      </c>
      <c r="L33" s="182">
        <v>172577.6</v>
      </c>
      <c r="M33" s="182">
        <v>163362.60999999999</v>
      </c>
      <c r="N33" s="182">
        <v>161639.9</v>
      </c>
      <c r="O33" s="182"/>
      <c r="P33" s="182"/>
      <c r="Q33" s="182"/>
      <c r="R33" s="182"/>
      <c r="S33" s="182"/>
      <c r="T33" s="213"/>
      <c r="U33" s="215">
        <f t="shared" si="8"/>
        <v>1208677.42</v>
      </c>
      <c r="V33" s="79"/>
      <c r="W33" s="78">
        <f t="shared" si="9"/>
        <v>0.49299162220808246</v>
      </c>
      <c r="X33" s="79">
        <f t="shared" si="10"/>
        <v>0.57294899437442692</v>
      </c>
      <c r="Y33" s="79">
        <f t="shared" si="11"/>
        <v>0.41101874108914405</v>
      </c>
      <c r="Z33" s="79">
        <f t="shared" si="12"/>
        <v>0</v>
      </c>
      <c r="AA33" s="79">
        <f t="shared" si="13"/>
        <v>0</v>
      </c>
      <c r="AB33" s="220">
        <f t="shared" si="14"/>
        <v>-0.28262594903772553</v>
      </c>
      <c r="AC33" s="105">
        <f t="shared" si="15"/>
        <v>0.45522704377961259</v>
      </c>
      <c r="AD33" s="79">
        <f t="shared" si="16"/>
        <v>0.80439723860343393</v>
      </c>
      <c r="AE33" s="79">
        <f t="shared" si="17"/>
        <v>0.45947885221992335</v>
      </c>
      <c r="AF33" s="79">
        <f t="shared" si="18"/>
        <v>0.4220708613466444</v>
      </c>
      <c r="AG33" s="79">
        <f t="shared" si="19"/>
        <v>0.40569546505477144</v>
      </c>
      <c r="AH33" s="79">
        <f t="shared" si="20"/>
        <v>0.40506583200934226</v>
      </c>
      <c r="AI33" s="79">
        <f t="shared" si="21"/>
        <v>0</v>
      </c>
      <c r="AJ33" s="79">
        <f t="shared" si="22"/>
        <v>0</v>
      </c>
      <c r="AK33" s="79">
        <f t="shared" si="23"/>
        <v>0</v>
      </c>
      <c r="AL33" s="79">
        <f t="shared" si="24"/>
        <v>0</v>
      </c>
      <c r="AM33" s="79">
        <f t="shared" si="25"/>
        <v>0</v>
      </c>
      <c r="AN33" s="211">
        <f t="shared" si="1"/>
        <v>0</v>
      </c>
      <c r="AO33" s="216">
        <f t="shared" si="26"/>
        <v>2.9519352930137281</v>
      </c>
      <c r="AP33" s="68"/>
      <c r="AQ33" s="68"/>
    </row>
    <row r="34" spans="1:43" x14ac:dyDescent="0.3">
      <c r="A34" s="1" t="s">
        <v>54</v>
      </c>
      <c r="B34" t="s">
        <v>55</v>
      </c>
      <c r="C34" s="75">
        <f t="shared" si="2"/>
        <v>5132208.3571428573</v>
      </c>
      <c r="D34" s="76">
        <f t="shared" si="3"/>
        <v>2971460.1166666667</v>
      </c>
      <c r="E34" s="76">
        <f t="shared" si="4"/>
        <v>3016116.2999999993</v>
      </c>
      <c r="F34" s="76">
        <f t="shared" si="5"/>
        <v>0</v>
      </c>
      <c r="G34" s="76">
        <f t="shared" si="6"/>
        <v>0</v>
      </c>
      <c r="H34" s="103">
        <f t="shared" si="7"/>
        <v>1.5028363693276555E-2</v>
      </c>
      <c r="I34" s="182">
        <v>3042539.08</v>
      </c>
      <c r="J34" s="182">
        <v>2992337.52</v>
      </c>
      <c r="K34" s="182">
        <v>2879503.75</v>
      </c>
      <c r="L34" s="182">
        <v>3089077.69</v>
      </c>
      <c r="M34" s="182">
        <v>3122916.01</v>
      </c>
      <c r="N34" s="182">
        <v>2836355.2</v>
      </c>
      <c r="O34" s="182"/>
      <c r="P34" s="182"/>
      <c r="Q34" s="182"/>
      <c r="R34" s="182"/>
      <c r="S34" s="182"/>
      <c r="T34" s="213"/>
      <c r="U34" s="215">
        <f t="shared" si="8"/>
        <v>17962729.25</v>
      </c>
      <c r="V34" s="79"/>
      <c r="W34" s="78">
        <f t="shared" si="9"/>
        <v>7.3265826644151861</v>
      </c>
      <c r="X34" s="79">
        <f t="shared" si="10"/>
        <v>7.1825405400614608</v>
      </c>
      <c r="Y34" s="79">
        <f t="shared" si="11"/>
        <v>7.4742557008826997</v>
      </c>
      <c r="Z34" s="79">
        <f t="shared" si="12"/>
        <v>0</v>
      </c>
      <c r="AA34" s="79">
        <f t="shared" si="13"/>
        <v>0</v>
      </c>
      <c r="AB34" s="220">
        <f t="shared" si="14"/>
        <v>4.0614481630025401E-2</v>
      </c>
      <c r="AC34" s="105">
        <f t="shared" si="15"/>
        <v>7.332444245219814</v>
      </c>
      <c r="AD34" s="79">
        <f t="shared" si="16"/>
        <v>7.2381136584634289</v>
      </c>
      <c r="AE34" s="79">
        <f t="shared" si="17"/>
        <v>6.9761842175394051</v>
      </c>
      <c r="AF34" s="79">
        <f t="shared" si="18"/>
        <v>7.5549183751831208</v>
      </c>
      <c r="AG34" s="79">
        <f t="shared" si="19"/>
        <v>7.7554641359117689</v>
      </c>
      <c r="AH34" s="79">
        <f t="shared" si="20"/>
        <v>7.1078401988743156</v>
      </c>
      <c r="AI34" s="79">
        <f t="shared" si="21"/>
        <v>0</v>
      </c>
      <c r="AJ34" s="79">
        <f t="shared" si="22"/>
        <v>0</v>
      </c>
      <c r="AK34" s="79">
        <f t="shared" si="23"/>
        <v>0</v>
      </c>
      <c r="AL34" s="79">
        <f t="shared" si="24"/>
        <v>0</v>
      </c>
      <c r="AM34" s="79">
        <f t="shared" si="25"/>
        <v>0</v>
      </c>
      <c r="AN34" s="211">
        <f t="shared" si="1"/>
        <v>0</v>
      </c>
      <c r="AO34" s="216">
        <f t="shared" si="26"/>
        <v>43.96496483119185</v>
      </c>
      <c r="AP34" s="68"/>
      <c r="AQ34" s="68"/>
    </row>
    <row r="35" spans="1:43" x14ac:dyDescent="0.3">
      <c r="A35" s="1" t="s">
        <v>56</v>
      </c>
      <c r="B35" t="s">
        <v>57</v>
      </c>
      <c r="C35" s="75">
        <f t="shared" si="2"/>
        <v>1839171.0542857142</v>
      </c>
      <c r="D35" s="76">
        <f t="shared" si="3"/>
        <v>1217442.2866666666</v>
      </c>
      <c r="E35" s="76">
        <f t="shared" si="4"/>
        <v>928257.27666666673</v>
      </c>
      <c r="F35" s="76">
        <f t="shared" si="5"/>
        <v>0</v>
      </c>
      <c r="G35" s="76">
        <f t="shared" si="6"/>
        <v>0</v>
      </c>
      <c r="H35" s="103">
        <f t="shared" si="7"/>
        <v>-0.23753488207788712</v>
      </c>
      <c r="I35" s="182">
        <v>1109533.45</v>
      </c>
      <c r="J35" s="182">
        <v>1453965.3499999999</v>
      </c>
      <c r="K35" s="182">
        <v>1088828.06</v>
      </c>
      <c r="L35" s="182">
        <v>1013058.06</v>
      </c>
      <c r="M35" s="182">
        <v>989920.26</v>
      </c>
      <c r="N35" s="182">
        <v>781793.51</v>
      </c>
      <c r="O35" s="182"/>
      <c r="P35" s="182"/>
      <c r="Q35" s="182"/>
      <c r="R35" s="182"/>
      <c r="S35" s="182"/>
      <c r="T35" s="213"/>
      <c r="U35" s="215">
        <f t="shared" si="8"/>
        <v>6437098.6899999995</v>
      </c>
      <c r="V35" s="79"/>
      <c r="W35" s="78">
        <f t="shared" si="9"/>
        <v>2.6255439813681818</v>
      </c>
      <c r="X35" s="79">
        <f t="shared" si="10"/>
        <v>2.9427716462093048</v>
      </c>
      <c r="Y35" s="79">
        <f t="shared" si="11"/>
        <v>2.3003198656536172</v>
      </c>
      <c r="Z35" s="79">
        <f t="shared" si="12"/>
        <v>0</v>
      </c>
      <c r="AA35" s="79">
        <f t="shared" si="13"/>
        <v>0</v>
      </c>
      <c r="AB35" s="220">
        <f t="shared" si="14"/>
        <v>-0.21831520002010824</v>
      </c>
      <c r="AC35" s="105">
        <f t="shared" si="15"/>
        <v>2.6739482867485092</v>
      </c>
      <c r="AD35" s="79">
        <f t="shared" si="16"/>
        <v>3.5169717280982256</v>
      </c>
      <c r="AE35" s="79">
        <f t="shared" si="17"/>
        <v>2.6379077046821173</v>
      </c>
      <c r="AF35" s="79">
        <f t="shared" si="18"/>
        <v>2.4776233299012187</v>
      </c>
      <c r="AG35" s="79">
        <f t="shared" si="19"/>
        <v>2.4583725752657863</v>
      </c>
      <c r="AH35" s="79">
        <f t="shared" si="20"/>
        <v>1.9591563629255775</v>
      </c>
      <c r="AI35" s="79">
        <f t="shared" si="21"/>
        <v>0</v>
      </c>
      <c r="AJ35" s="79">
        <f t="shared" si="22"/>
        <v>0</v>
      </c>
      <c r="AK35" s="79">
        <f t="shared" si="23"/>
        <v>0</v>
      </c>
      <c r="AL35" s="79">
        <f t="shared" si="24"/>
        <v>0</v>
      </c>
      <c r="AM35" s="79">
        <f t="shared" si="25"/>
        <v>0</v>
      </c>
      <c r="AN35" s="211">
        <f t="shared" si="1"/>
        <v>0</v>
      </c>
      <c r="AO35" s="216">
        <f t="shared" si="26"/>
        <v>15.723979987621435</v>
      </c>
      <c r="AP35" s="68"/>
      <c r="AQ35" s="68"/>
    </row>
    <row r="36" spans="1:43" x14ac:dyDescent="0.3">
      <c r="A36" s="1" t="s">
        <v>58</v>
      </c>
      <c r="B36" t="s">
        <v>59</v>
      </c>
      <c r="C36" s="75">
        <f t="shared" si="2"/>
        <v>0</v>
      </c>
      <c r="D36" s="76">
        <f t="shared" si="3"/>
        <v>0</v>
      </c>
      <c r="E36" s="76">
        <f t="shared" si="4"/>
        <v>0</v>
      </c>
      <c r="F36" s="76">
        <f t="shared" si="5"/>
        <v>0</v>
      </c>
      <c r="G36" s="76">
        <f t="shared" si="6"/>
        <v>0</v>
      </c>
      <c r="H36" s="103">
        <f t="shared" si="7"/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/>
      <c r="P36" s="182"/>
      <c r="Q36" s="182"/>
      <c r="R36" s="182"/>
      <c r="S36" s="182"/>
      <c r="T36" s="213"/>
      <c r="U36" s="215">
        <f t="shared" si="8"/>
        <v>0</v>
      </c>
      <c r="V36" s="79"/>
      <c r="W36" s="78">
        <f t="shared" si="9"/>
        <v>0</v>
      </c>
      <c r="X36" s="79">
        <f t="shared" si="10"/>
        <v>0</v>
      </c>
      <c r="Y36" s="79">
        <f t="shared" si="11"/>
        <v>0</v>
      </c>
      <c r="Z36" s="79">
        <f t="shared" si="12"/>
        <v>0</v>
      </c>
      <c r="AA36" s="79">
        <f t="shared" si="13"/>
        <v>0</v>
      </c>
      <c r="AB36" s="220">
        <f t="shared" si="14"/>
        <v>0</v>
      </c>
      <c r="AC36" s="105">
        <f t="shared" si="15"/>
        <v>0</v>
      </c>
      <c r="AD36" s="79">
        <f t="shared" si="16"/>
        <v>0</v>
      </c>
      <c r="AE36" s="79">
        <f t="shared" si="17"/>
        <v>0</v>
      </c>
      <c r="AF36" s="79">
        <f t="shared" si="18"/>
        <v>0</v>
      </c>
      <c r="AG36" s="79">
        <f t="shared" si="19"/>
        <v>0</v>
      </c>
      <c r="AH36" s="79">
        <f t="shared" si="20"/>
        <v>0</v>
      </c>
      <c r="AI36" s="79">
        <f t="shared" si="21"/>
        <v>0</v>
      </c>
      <c r="AJ36" s="79">
        <f t="shared" si="22"/>
        <v>0</v>
      </c>
      <c r="AK36" s="79">
        <f t="shared" si="23"/>
        <v>0</v>
      </c>
      <c r="AL36" s="79">
        <f t="shared" si="24"/>
        <v>0</v>
      </c>
      <c r="AM36" s="79">
        <f t="shared" si="25"/>
        <v>0</v>
      </c>
      <c r="AN36" s="211">
        <f t="shared" si="1"/>
        <v>0</v>
      </c>
      <c r="AO36" s="216">
        <f t="shared" si="26"/>
        <v>0</v>
      </c>
      <c r="AP36" s="68"/>
      <c r="AQ36" s="68"/>
    </row>
    <row r="37" spans="1:43" x14ac:dyDescent="0.3">
      <c r="A37" s="1" t="s">
        <v>60</v>
      </c>
      <c r="B37" t="s">
        <v>61</v>
      </c>
      <c r="C37" s="75">
        <f t="shared" si="2"/>
        <v>140183.52571428573</v>
      </c>
      <c r="D37" s="76">
        <f t="shared" si="3"/>
        <v>73469.673333333325</v>
      </c>
      <c r="E37" s="76">
        <f t="shared" si="4"/>
        <v>90077.773333333331</v>
      </c>
      <c r="F37" s="76">
        <f t="shared" si="5"/>
        <v>0</v>
      </c>
      <c r="G37" s="76">
        <f t="shared" si="6"/>
        <v>0</v>
      </c>
      <c r="H37" s="103">
        <f t="shared" si="7"/>
        <v>0.22605381576489031</v>
      </c>
      <c r="I37" s="182">
        <v>112687.83</v>
      </c>
      <c r="J37" s="182">
        <v>66054.67</v>
      </c>
      <c r="K37" s="182">
        <v>41666.519999999997</v>
      </c>
      <c r="L37" s="182">
        <v>63081.8</v>
      </c>
      <c r="M37" s="182">
        <v>123064.33</v>
      </c>
      <c r="N37" s="182">
        <v>84087.19</v>
      </c>
      <c r="O37" s="182"/>
      <c r="P37" s="182"/>
      <c r="Q37" s="182"/>
      <c r="R37" s="182"/>
      <c r="S37" s="182"/>
      <c r="T37" s="213"/>
      <c r="U37" s="215">
        <f t="shared" si="8"/>
        <v>490642.34</v>
      </c>
      <c r="V37" s="79"/>
      <c r="W37" s="78">
        <f t="shared" si="9"/>
        <v>0.20012168600003266</v>
      </c>
      <c r="X37" s="79">
        <f t="shared" si="10"/>
        <v>0.1775890930596446</v>
      </c>
      <c r="Y37" s="79">
        <f t="shared" si="11"/>
        <v>0.22322226462536821</v>
      </c>
      <c r="Z37" s="79">
        <f t="shared" si="12"/>
        <v>0</v>
      </c>
      <c r="AA37" s="79">
        <f t="shared" si="13"/>
        <v>0</v>
      </c>
      <c r="AB37" s="220">
        <f t="shared" si="14"/>
        <v>0.25695931422093232</v>
      </c>
      <c r="AC37" s="105">
        <f t="shared" si="15"/>
        <v>0.27157489480457508</v>
      </c>
      <c r="AD37" s="79">
        <f t="shared" si="16"/>
        <v>0.1597785029050782</v>
      </c>
      <c r="AE37" s="79">
        <f t="shared" si="17"/>
        <v>0.10094562968490316</v>
      </c>
      <c r="AF37" s="79">
        <f t="shared" si="18"/>
        <v>0.15427836324816635</v>
      </c>
      <c r="AG37" s="79">
        <f t="shared" si="19"/>
        <v>0.30561852917876292</v>
      </c>
      <c r="AH37" s="79">
        <f t="shared" si="20"/>
        <v>0.21072054349623853</v>
      </c>
      <c r="AI37" s="79">
        <f t="shared" si="21"/>
        <v>0</v>
      </c>
      <c r="AJ37" s="79">
        <f t="shared" si="22"/>
        <v>0</v>
      </c>
      <c r="AK37" s="79">
        <f t="shared" si="23"/>
        <v>0</v>
      </c>
      <c r="AL37" s="79">
        <f t="shared" si="24"/>
        <v>0</v>
      </c>
      <c r="AM37" s="79">
        <f t="shared" si="25"/>
        <v>0</v>
      </c>
      <c r="AN37" s="211">
        <f t="shared" si="1"/>
        <v>0</v>
      </c>
      <c r="AO37" s="216">
        <f t="shared" si="26"/>
        <v>1.2029164633177243</v>
      </c>
      <c r="AP37" s="68"/>
      <c r="AQ37" s="68"/>
    </row>
    <row r="38" spans="1:43" x14ac:dyDescent="0.3">
      <c r="A38" s="1" t="s">
        <v>62</v>
      </c>
      <c r="B38" t="s">
        <v>63</v>
      </c>
      <c r="C38" s="75">
        <f t="shared" si="2"/>
        <v>0</v>
      </c>
      <c r="D38" s="76">
        <f t="shared" si="3"/>
        <v>0</v>
      </c>
      <c r="E38" s="76">
        <f t="shared" si="4"/>
        <v>0</v>
      </c>
      <c r="F38" s="76">
        <f t="shared" si="5"/>
        <v>0</v>
      </c>
      <c r="G38" s="76">
        <f t="shared" si="6"/>
        <v>0</v>
      </c>
      <c r="H38" s="103">
        <f t="shared" si="7"/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/>
      <c r="P38" s="182"/>
      <c r="Q38" s="182"/>
      <c r="R38" s="182"/>
      <c r="S38" s="182"/>
      <c r="T38" s="213"/>
      <c r="U38" s="215">
        <f t="shared" si="8"/>
        <v>0</v>
      </c>
      <c r="V38" s="79"/>
      <c r="W38" s="78">
        <f t="shared" si="9"/>
        <v>0</v>
      </c>
      <c r="X38" s="79">
        <f t="shared" si="10"/>
        <v>0</v>
      </c>
      <c r="Y38" s="79">
        <f t="shared" si="11"/>
        <v>0</v>
      </c>
      <c r="Z38" s="79">
        <f t="shared" si="12"/>
        <v>0</v>
      </c>
      <c r="AA38" s="79">
        <f t="shared" si="13"/>
        <v>0</v>
      </c>
      <c r="AB38" s="220">
        <f t="shared" si="14"/>
        <v>0</v>
      </c>
      <c r="AC38" s="105">
        <f t="shared" si="15"/>
        <v>0</v>
      </c>
      <c r="AD38" s="79">
        <f t="shared" si="16"/>
        <v>0</v>
      </c>
      <c r="AE38" s="79">
        <f t="shared" si="17"/>
        <v>0</v>
      </c>
      <c r="AF38" s="79">
        <f t="shared" si="18"/>
        <v>0</v>
      </c>
      <c r="AG38" s="79">
        <f t="shared" si="19"/>
        <v>0</v>
      </c>
      <c r="AH38" s="79">
        <f t="shared" si="20"/>
        <v>0</v>
      </c>
      <c r="AI38" s="79">
        <f t="shared" si="21"/>
        <v>0</v>
      </c>
      <c r="AJ38" s="79">
        <f t="shared" si="22"/>
        <v>0</v>
      </c>
      <c r="AK38" s="79">
        <f t="shared" si="23"/>
        <v>0</v>
      </c>
      <c r="AL38" s="79">
        <f t="shared" si="24"/>
        <v>0</v>
      </c>
      <c r="AM38" s="79">
        <f t="shared" si="25"/>
        <v>0</v>
      </c>
      <c r="AN38" s="211">
        <f t="shared" si="1"/>
        <v>0</v>
      </c>
      <c r="AO38" s="216">
        <f t="shared" si="26"/>
        <v>0</v>
      </c>
      <c r="AP38" s="68"/>
      <c r="AQ38" s="68"/>
    </row>
    <row r="39" spans="1:43" x14ac:dyDescent="0.3">
      <c r="A39" s="1" t="s">
        <v>64</v>
      </c>
      <c r="B39" t="s">
        <v>65</v>
      </c>
      <c r="C39" s="75">
        <f t="shared" si="2"/>
        <v>0</v>
      </c>
      <c r="D39" s="76">
        <f t="shared" si="3"/>
        <v>0</v>
      </c>
      <c r="E39" s="76">
        <f t="shared" si="4"/>
        <v>0</v>
      </c>
      <c r="F39" s="76">
        <f t="shared" si="5"/>
        <v>0</v>
      </c>
      <c r="G39" s="76">
        <f t="shared" si="6"/>
        <v>0</v>
      </c>
      <c r="H39" s="103">
        <f t="shared" si="7"/>
        <v>0</v>
      </c>
      <c r="I39" s="182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/>
      <c r="P39" s="182"/>
      <c r="Q39" s="182"/>
      <c r="R39" s="182"/>
      <c r="S39" s="182"/>
      <c r="T39" s="213"/>
      <c r="U39" s="215">
        <f t="shared" si="8"/>
        <v>0</v>
      </c>
      <c r="V39" s="79"/>
      <c r="W39" s="78">
        <f t="shared" si="9"/>
        <v>0</v>
      </c>
      <c r="X39" s="79">
        <f t="shared" si="10"/>
        <v>0</v>
      </c>
      <c r="Y39" s="79">
        <f t="shared" si="11"/>
        <v>0</v>
      </c>
      <c r="Z39" s="79">
        <f t="shared" si="12"/>
        <v>0</v>
      </c>
      <c r="AA39" s="79">
        <f t="shared" si="13"/>
        <v>0</v>
      </c>
      <c r="AB39" s="220">
        <f t="shared" si="14"/>
        <v>0</v>
      </c>
      <c r="AC39" s="105">
        <f t="shared" si="15"/>
        <v>0</v>
      </c>
      <c r="AD39" s="79">
        <f t="shared" si="16"/>
        <v>0</v>
      </c>
      <c r="AE39" s="79">
        <f t="shared" si="17"/>
        <v>0</v>
      </c>
      <c r="AF39" s="79">
        <f t="shared" si="18"/>
        <v>0</v>
      </c>
      <c r="AG39" s="79">
        <f t="shared" si="19"/>
        <v>0</v>
      </c>
      <c r="AH39" s="79">
        <f t="shared" si="20"/>
        <v>0</v>
      </c>
      <c r="AI39" s="79">
        <f t="shared" si="21"/>
        <v>0</v>
      </c>
      <c r="AJ39" s="79">
        <f t="shared" si="22"/>
        <v>0</v>
      </c>
      <c r="AK39" s="79">
        <f t="shared" si="23"/>
        <v>0</v>
      </c>
      <c r="AL39" s="79">
        <f t="shared" si="24"/>
        <v>0</v>
      </c>
      <c r="AM39" s="79">
        <f t="shared" si="25"/>
        <v>0</v>
      </c>
      <c r="AN39" s="211">
        <f t="shared" si="1"/>
        <v>0</v>
      </c>
      <c r="AO39" s="216">
        <f t="shared" si="26"/>
        <v>0</v>
      </c>
      <c r="AP39" s="68"/>
      <c r="AQ39" s="68"/>
    </row>
    <row r="40" spans="1:43" x14ac:dyDescent="0.3">
      <c r="A40" s="1" t="s">
        <v>66</v>
      </c>
      <c r="B40" t="s">
        <v>67</v>
      </c>
      <c r="C40" s="75">
        <f t="shared" si="2"/>
        <v>4387810.5942857135</v>
      </c>
      <c r="D40" s="76">
        <f t="shared" si="3"/>
        <v>2537653.0099999998</v>
      </c>
      <c r="E40" s="76">
        <f t="shared" si="4"/>
        <v>2581459.3499999996</v>
      </c>
      <c r="F40" s="76">
        <f t="shared" si="5"/>
        <v>0</v>
      </c>
      <c r="G40" s="76">
        <f t="shared" si="6"/>
        <v>0</v>
      </c>
      <c r="H40" s="103">
        <f t="shared" si="7"/>
        <v>1.7262541343270512E-2</v>
      </c>
      <c r="I40" s="182">
        <v>2552968.2200000016</v>
      </c>
      <c r="J40" s="182">
        <v>2577737.3499999996</v>
      </c>
      <c r="K40" s="182">
        <v>2482253.4599999986</v>
      </c>
      <c r="L40" s="182">
        <v>2694605.1400000006</v>
      </c>
      <c r="M40" s="182">
        <v>2650627.6100000003</v>
      </c>
      <c r="N40" s="182">
        <v>2399145.299999998</v>
      </c>
      <c r="O40" s="182"/>
      <c r="P40" s="182"/>
      <c r="Q40" s="182"/>
      <c r="R40" s="182"/>
      <c r="S40" s="182"/>
      <c r="T40" s="213"/>
      <c r="U40" s="215">
        <f t="shared" si="8"/>
        <v>15357337.079999998</v>
      </c>
      <c r="V40" s="79"/>
      <c r="W40" s="78">
        <f t="shared" si="9"/>
        <v>6.2639033331701821</v>
      </c>
      <c r="X40" s="79">
        <f t="shared" si="10"/>
        <v>6.1339526378636027</v>
      </c>
      <c r="Y40" s="79">
        <f t="shared" si="11"/>
        <v>6.3971297338018598</v>
      </c>
      <c r="Z40" s="79">
        <f t="shared" si="12"/>
        <v>0</v>
      </c>
      <c r="AA40" s="79">
        <f t="shared" si="13"/>
        <v>0</v>
      </c>
      <c r="AB40" s="220">
        <f t="shared" si="14"/>
        <v>4.2904976851911136E-2</v>
      </c>
      <c r="AC40" s="105">
        <f t="shared" si="15"/>
        <v>6.1525905307247797</v>
      </c>
      <c r="AD40" s="79">
        <f t="shared" si="16"/>
        <v>6.235244452292374</v>
      </c>
      <c r="AE40" s="79">
        <f t="shared" si="17"/>
        <v>6.0137644938245254</v>
      </c>
      <c r="AF40" s="79">
        <f t="shared" si="18"/>
        <v>6.5901618311350694</v>
      </c>
      <c r="AG40" s="79">
        <f t="shared" si="19"/>
        <v>6.5825809279489818</v>
      </c>
      <c r="AH40" s="79">
        <f t="shared" si="20"/>
        <v>6.0122023526109718</v>
      </c>
      <c r="AI40" s="79">
        <f t="shared" si="21"/>
        <v>0</v>
      </c>
      <c r="AJ40" s="79">
        <f t="shared" si="22"/>
        <v>0</v>
      </c>
      <c r="AK40" s="79">
        <f t="shared" si="23"/>
        <v>0</v>
      </c>
      <c r="AL40" s="79">
        <f t="shared" si="24"/>
        <v>0</v>
      </c>
      <c r="AM40" s="79">
        <f t="shared" si="25"/>
        <v>0</v>
      </c>
      <c r="AN40" s="211">
        <f t="shared" si="1"/>
        <v>0</v>
      </c>
      <c r="AO40" s="216">
        <f t="shared" si="26"/>
        <v>37.586544588536704</v>
      </c>
      <c r="AP40" s="68"/>
      <c r="AQ40" s="68"/>
    </row>
    <row r="41" spans="1:43" x14ac:dyDescent="0.3">
      <c r="A41" s="1" t="s">
        <v>68</v>
      </c>
      <c r="B41" t="s">
        <v>69</v>
      </c>
      <c r="C41" s="75">
        <f t="shared" si="2"/>
        <v>0</v>
      </c>
      <c r="D41" s="76">
        <f t="shared" si="3"/>
        <v>0</v>
      </c>
      <c r="E41" s="76">
        <f t="shared" si="4"/>
        <v>0</v>
      </c>
      <c r="F41" s="76">
        <f t="shared" si="5"/>
        <v>0</v>
      </c>
      <c r="G41" s="76">
        <f t="shared" si="6"/>
        <v>0</v>
      </c>
      <c r="H41" s="103">
        <f t="shared" si="7"/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/>
      <c r="P41" s="182"/>
      <c r="Q41" s="182"/>
      <c r="R41" s="182"/>
      <c r="S41" s="182"/>
      <c r="T41" s="213"/>
      <c r="U41" s="215">
        <f t="shared" si="8"/>
        <v>0</v>
      </c>
      <c r="V41" s="79"/>
      <c r="W41" s="78">
        <f t="shared" si="9"/>
        <v>0</v>
      </c>
      <c r="X41" s="79">
        <f t="shared" si="10"/>
        <v>0</v>
      </c>
      <c r="Y41" s="79">
        <f t="shared" si="11"/>
        <v>0</v>
      </c>
      <c r="Z41" s="79">
        <f t="shared" si="12"/>
        <v>0</v>
      </c>
      <c r="AA41" s="79">
        <f t="shared" si="13"/>
        <v>0</v>
      </c>
      <c r="AB41" s="220">
        <f t="shared" si="14"/>
        <v>0</v>
      </c>
      <c r="AC41" s="105">
        <f t="shared" si="15"/>
        <v>0</v>
      </c>
      <c r="AD41" s="79">
        <f t="shared" si="16"/>
        <v>0</v>
      </c>
      <c r="AE41" s="79">
        <f t="shared" si="17"/>
        <v>0</v>
      </c>
      <c r="AF41" s="79">
        <f t="shared" si="18"/>
        <v>0</v>
      </c>
      <c r="AG41" s="79">
        <f t="shared" si="19"/>
        <v>0</v>
      </c>
      <c r="AH41" s="79">
        <f t="shared" si="20"/>
        <v>0</v>
      </c>
      <c r="AI41" s="79">
        <f t="shared" si="21"/>
        <v>0</v>
      </c>
      <c r="AJ41" s="79">
        <f t="shared" si="22"/>
        <v>0</v>
      </c>
      <c r="AK41" s="79">
        <f t="shared" si="23"/>
        <v>0</v>
      </c>
      <c r="AL41" s="79">
        <f t="shared" si="24"/>
        <v>0</v>
      </c>
      <c r="AM41" s="79">
        <f t="shared" si="25"/>
        <v>0</v>
      </c>
      <c r="AN41" s="211">
        <f t="shared" si="1"/>
        <v>0</v>
      </c>
      <c r="AO41" s="216">
        <f t="shared" si="26"/>
        <v>0</v>
      </c>
      <c r="AP41" s="68"/>
      <c r="AQ41" s="68"/>
    </row>
    <row r="42" spans="1:43" x14ac:dyDescent="0.3">
      <c r="A42" s="1" t="s">
        <v>70</v>
      </c>
      <c r="B42" t="s">
        <v>71</v>
      </c>
      <c r="C42" s="75">
        <f t="shared" si="2"/>
        <v>3677997.0942857144</v>
      </c>
      <c r="D42" s="76">
        <f t="shared" si="3"/>
        <v>2168257.4033333333</v>
      </c>
      <c r="E42" s="76">
        <f t="shared" si="4"/>
        <v>2122739.2066666665</v>
      </c>
      <c r="F42" s="76">
        <f t="shared" si="5"/>
        <v>0</v>
      </c>
      <c r="G42" s="76">
        <f t="shared" si="6"/>
        <v>0</v>
      </c>
      <c r="H42" s="103">
        <f t="shared" si="7"/>
        <v>-2.0992985702108131E-2</v>
      </c>
      <c r="I42" s="182">
        <v>2171864.4300000002</v>
      </c>
      <c r="J42" s="182">
        <v>2167122.33</v>
      </c>
      <c r="K42" s="182">
        <v>2165785.4500000002</v>
      </c>
      <c r="L42" s="182">
        <v>2149726.64</v>
      </c>
      <c r="M42" s="182">
        <v>2115063.7000000002</v>
      </c>
      <c r="N42" s="182">
        <v>2103427.2799999998</v>
      </c>
      <c r="O42" s="182"/>
      <c r="P42" s="182"/>
      <c r="Q42" s="182"/>
      <c r="R42" s="182"/>
      <c r="S42" s="182"/>
      <c r="T42" s="213"/>
      <c r="U42" s="215">
        <f t="shared" si="8"/>
        <v>12872989.83</v>
      </c>
      <c r="V42" s="79"/>
      <c r="W42" s="78">
        <f t="shared" si="9"/>
        <v>5.2505954309627532</v>
      </c>
      <c r="X42" s="79">
        <f t="shared" si="10"/>
        <v>5.2410586342313943</v>
      </c>
      <c r="Y42" s="79">
        <f t="shared" si="11"/>
        <v>5.2603726245289533</v>
      </c>
      <c r="Z42" s="79">
        <f t="shared" si="12"/>
        <v>0</v>
      </c>
      <c r="AA42" s="79">
        <f t="shared" si="13"/>
        <v>0</v>
      </c>
      <c r="AB42" s="220">
        <f t="shared" si="14"/>
        <v>3.6851315059541197E-3</v>
      </c>
      <c r="AC42" s="105">
        <f t="shared" si="15"/>
        <v>5.2341397833914138</v>
      </c>
      <c r="AD42" s="79">
        <f t="shared" si="16"/>
        <v>5.2420148567779519</v>
      </c>
      <c r="AE42" s="79">
        <f t="shared" si="17"/>
        <v>5.247056293941788</v>
      </c>
      <c r="AF42" s="79">
        <f t="shared" si="18"/>
        <v>5.2575593507189105</v>
      </c>
      <c r="AG42" s="79">
        <f t="shared" si="19"/>
        <v>5.2525590243199822</v>
      </c>
      <c r="AH42" s="79">
        <f t="shared" si="20"/>
        <v>5.2711398685865785</v>
      </c>
      <c r="AI42" s="79">
        <f t="shared" si="21"/>
        <v>0</v>
      </c>
      <c r="AJ42" s="79">
        <f t="shared" si="22"/>
        <v>0</v>
      </c>
      <c r="AK42" s="79">
        <f t="shared" si="23"/>
        <v>0</v>
      </c>
      <c r="AL42" s="79">
        <f t="shared" si="24"/>
        <v>0</v>
      </c>
      <c r="AM42" s="79">
        <f t="shared" si="25"/>
        <v>0</v>
      </c>
      <c r="AN42" s="211">
        <f t="shared" si="1"/>
        <v>0</v>
      </c>
      <c r="AO42" s="216">
        <f t="shared" si="26"/>
        <v>31.504469177736624</v>
      </c>
      <c r="AP42" s="68"/>
      <c r="AQ42" s="68"/>
    </row>
    <row r="43" spans="1:43" x14ac:dyDescent="0.3">
      <c r="A43" s="1" t="s">
        <v>72</v>
      </c>
      <c r="B43" t="s">
        <v>73</v>
      </c>
      <c r="C43" s="75">
        <f t="shared" si="2"/>
        <v>11641846.242857143</v>
      </c>
      <c r="D43" s="76">
        <f t="shared" si="3"/>
        <v>6863131.1500000013</v>
      </c>
      <c r="E43" s="76">
        <f t="shared" si="4"/>
        <v>6719022.8000000007</v>
      </c>
      <c r="F43" s="76">
        <f t="shared" si="5"/>
        <v>0</v>
      </c>
      <c r="G43" s="76">
        <f t="shared" si="6"/>
        <v>0</v>
      </c>
      <c r="H43" s="103">
        <f t="shared" si="7"/>
        <v>-2.0997464109366544E-2</v>
      </c>
      <c r="I43" s="182">
        <v>6874453.6200000001</v>
      </c>
      <c r="J43" s="182">
        <v>6859913.9299999997</v>
      </c>
      <c r="K43" s="182">
        <v>6855025.9000000004</v>
      </c>
      <c r="L43" s="182">
        <v>6804591.6900000004</v>
      </c>
      <c r="M43" s="182">
        <v>6694599.7400000012</v>
      </c>
      <c r="N43" s="182">
        <v>6657876.9699999997</v>
      </c>
      <c r="O43" s="182"/>
      <c r="P43" s="182"/>
      <c r="Q43" s="182"/>
      <c r="R43" s="182"/>
      <c r="S43" s="182"/>
      <c r="T43" s="213"/>
      <c r="U43" s="215">
        <f t="shared" si="8"/>
        <v>40746461.850000001</v>
      </c>
      <c r="V43" s="79"/>
      <c r="W43" s="78">
        <f t="shared" si="9"/>
        <v>16.619541322010672</v>
      </c>
      <c r="X43" s="79">
        <f t="shared" si="10"/>
        <v>16.589392346255558</v>
      </c>
      <c r="Y43" s="79">
        <f t="shared" si="11"/>
        <v>16.650450271848221</v>
      </c>
      <c r="Z43" s="79">
        <f t="shared" si="12"/>
        <v>0</v>
      </c>
      <c r="AA43" s="79">
        <f t="shared" si="13"/>
        <v>0</v>
      </c>
      <c r="AB43" s="220">
        <f t="shared" si="14"/>
        <v>3.6805402101690201E-3</v>
      </c>
      <c r="AC43" s="105">
        <f t="shared" si="15"/>
        <v>16.567263906762872</v>
      </c>
      <c r="AD43" s="79">
        <f t="shared" si="16"/>
        <v>16.593327584455292</v>
      </c>
      <c r="AE43" s="79">
        <f t="shared" si="17"/>
        <v>16.607696202654314</v>
      </c>
      <c r="AF43" s="79">
        <f t="shared" si="18"/>
        <v>16.641904138836782</v>
      </c>
      <c r="AG43" s="79">
        <f t="shared" si="19"/>
        <v>16.625400113739936</v>
      </c>
      <c r="AH43" s="79">
        <f t="shared" si="20"/>
        <v>16.684484921537866</v>
      </c>
      <c r="AI43" s="79">
        <f t="shared" si="21"/>
        <v>0</v>
      </c>
      <c r="AJ43" s="79">
        <f t="shared" si="22"/>
        <v>0</v>
      </c>
      <c r="AK43" s="79">
        <f t="shared" si="23"/>
        <v>0</v>
      </c>
      <c r="AL43" s="79">
        <f t="shared" si="24"/>
        <v>0</v>
      </c>
      <c r="AM43" s="79">
        <f t="shared" si="25"/>
        <v>0</v>
      </c>
      <c r="AN43" s="211">
        <f t="shared" si="1"/>
        <v>0</v>
      </c>
      <c r="AO43" s="216">
        <f t="shared" si="26"/>
        <v>99.720076867987046</v>
      </c>
      <c r="AP43" s="68"/>
      <c r="AQ43" s="68"/>
    </row>
    <row r="44" spans="1:43" x14ac:dyDescent="0.3">
      <c r="A44" s="1" t="s">
        <v>74</v>
      </c>
      <c r="B44" t="s">
        <v>75</v>
      </c>
      <c r="C44" s="75">
        <f t="shared" si="2"/>
        <v>31790672.625714283</v>
      </c>
      <c r="D44" s="76">
        <f t="shared" si="3"/>
        <v>20123913.816666666</v>
      </c>
      <c r="E44" s="76">
        <f t="shared" si="4"/>
        <v>16965204.246666666</v>
      </c>
      <c r="F44" s="76">
        <f t="shared" si="5"/>
        <v>0</v>
      </c>
      <c r="G44" s="76">
        <f t="shared" si="6"/>
        <v>0</v>
      </c>
      <c r="H44" s="103">
        <f t="shared" si="7"/>
        <v>-0.15696298437652573</v>
      </c>
      <c r="I44" s="182">
        <v>26648965.650000002</v>
      </c>
      <c r="J44" s="182">
        <v>16854697.850000001</v>
      </c>
      <c r="K44" s="182">
        <v>16868077.949999999</v>
      </c>
      <c r="L44" s="182">
        <v>16385103.239999998</v>
      </c>
      <c r="M44" s="182">
        <v>20341782.039999999</v>
      </c>
      <c r="N44" s="182">
        <v>14168727.460000001</v>
      </c>
      <c r="O44" s="182"/>
      <c r="P44" s="182"/>
      <c r="Q44" s="182"/>
      <c r="R44" s="182"/>
      <c r="S44" s="182"/>
      <c r="T44" s="213"/>
      <c r="U44" s="215">
        <f t="shared" si="8"/>
        <v>111267354.19</v>
      </c>
      <c r="V44" s="79"/>
      <c r="W44" s="78">
        <f t="shared" si="9"/>
        <v>45.38338561907559</v>
      </c>
      <c r="X44" s="79">
        <f t="shared" si="10"/>
        <v>48.643031081653795</v>
      </c>
      <c r="Y44" s="79">
        <f t="shared" si="11"/>
        <v>42.041573316416127</v>
      </c>
      <c r="Z44" s="79">
        <f t="shared" si="12"/>
        <v>0</v>
      </c>
      <c r="AA44" s="79">
        <f t="shared" si="13"/>
        <v>0</v>
      </c>
      <c r="AB44" s="220">
        <f t="shared" si="14"/>
        <v>-0.13571230284059074</v>
      </c>
      <c r="AC44" s="105">
        <f t="shared" si="15"/>
        <v>64.223350853854285</v>
      </c>
      <c r="AD44" s="79">
        <f t="shared" si="16"/>
        <v>40.76953816271341</v>
      </c>
      <c r="AE44" s="79">
        <f t="shared" si="17"/>
        <v>40.866353855248299</v>
      </c>
      <c r="AF44" s="79">
        <f t="shared" si="18"/>
        <v>40.072840494713645</v>
      </c>
      <c r="AG44" s="79">
        <f t="shared" si="19"/>
        <v>50.516876075624637</v>
      </c>
      <c r="AH44" s="79">
        <f t="shared" si="20"/>
        <v>35.506501656450638</v>
      </c>
      <c r="AI44" s="79">
        <f t="shared" si="21"/>
        <v>0</v>
      </c>
      <c r="AJ44" s="79">
        <f t="shared" si="22"/>
        <v>0</v>
      </c>
      <c r="AK44" s="79">
        <f t="shared" si="23"/>
        <v>0</v>
      </c>
      <c r="AL44" s="79">
        <f t="shared" si="24"/>
        <v>0</v>
      </c>
      <c r="AM44" s="79">
        <f t="shared" si="25"/>
        <v>0</v>
      </c>
      <c r="AN44" s="211">
        <f t="shared" si="1"/>
        <v>0</v>
      </c>
      <c r="AO44" s="216">
        <f t="shared" si="26"/>
        <v>271.95546109860493</v>
      </c>
      <c r="AP44" s="68"/>
      <c r="AQ44" s="68"/>
    </row>
    <row r="45" spans="1:43" x14ac:dyDescent="0.3">
      <c r="A45" s="1" t="s">
        <v>76</v>
      </c>
      <c r="B45" t="s">
        <v>77</v>
      </c>
      <c r="C45" s="75">
        <f t="shared" si="2"/>
        <v>5140783.3599999994</v>
      </c>
      <c r="D45" s="76">
        <f t="shared" si="3"/>
        <v>2838249.3766666665</v>
      </c>
      <c r="E45" s="76">
        <f t="shared" si="4"/>
        <v>3159331.2100000004</v>
      </c>
      <c r="F45" s="76">
        <f t="shared" si="5"/>
        <v>0</v>
      </c>
      <c r="G45" s="76">
        <f t="shared" si="6"/>
        <v>0</v>
      </c>
      <c r="H45" s="103">
        <f t="shared" si="7"/>
        <v>0.11312671676173255</v>
      </c>
      <c r="I45" s="182">
        <v>2879569.84</v>
      </c>
      <c r="J45" s="182">
        <v>2761779.42</v>
      </c>
      <c r="K45" s="182">
        <v>2873398.87</v>
      </c>
      <c r="L45" s="182">
        <v>3368590.46</v>
      </c>
      <c r="M45" s="182">
        <v>3260667.77</v>
      </c>
      <c r="N45" s="182">
        <v>2848735.4</v>
      </c>
      <c r="O45" s="182"/>
      <c r="P45" s="182"/>
      <c r="Q45" s="182"/>
      <c r="R45" s="182"/>
      <c r="S45" s="182"/>
      <c r="T45" s="213"/>
      <c r="U45" s="215">
        <f t="shared" si="8"/>
        <v>17992741.759999998</v>
      </c>
      <c r="V45" s="79"/>
      <c r="W45" s="78">
        <f t="shared" si="9"/>
        <v>7.3388240745272695</v>
      </c>
      <c r="X45" s="79">
        <f t="shared" si="10"/>
        <v>6.8605468053803103</v>
      </c>
      <c r="Y45" s="79">
        <f t="shared" si="11"/>
        <v>7.8291574192013567</v>
      </c>
      <c r="Z45" s="79">
        <f t="shared" si="12"/>
        <v>0</v>
      </c>
      <c r="AA45" s="79">
        <f t="shared" si="13"/>
        <v>0</v>
      </c>
      <c r="AB45" s="220">
        <f t="shared" si="14"/>
        <v>0.14118562868216625</v>
      </c>
      <c r="AC45" s="105">
        <f t="shared" si="15"/>
        <v>6.9396923907437662</v>
      </c>
      <c r="AD45" s="79">
        <f t="shared" si="16"/>
        <v>6.6804206437130818</v>
      </c>
      <c r="AE45" s="79">
        <f t="shared" si="17"/>
        <v>6.961393902539478</v>
      </c>
      <c r="AF45" s="79">
        <f t="shared" si="18"/>
        <v>8.2385192341085354</v>
      </c>
      <c r="AG45" s="79">
        <f t="shared" si="19"/>
        <v>8.0975574970261235</v>
      </c>
      <c r="AH45" s="79">
        <f t="shared" si="20"/>
        <v>7.1388646922911141</v>
      </c>
      <c r="AI45" s="79">
        <f t="shared" si="21"/>
        <v>0</v>
      </c>
      <c r="AJ45" s="79">
        <f t="shared" si="22"/>
        <v>0</v>
      </c>
      <c r="AK45" s="79">
        <f t="shared" si="23"/>
        <v>0</v>
      </c>
      <c r="AL45" s="79">
        <f t="shared" si="24"/>
        <v>0</v>
      </c>
      <c r="AM45" s="79">
        <f t="shared" si="25"/>
        <v>0</v>
      </c>
      <c r="AN45" s="211">
        <f t="shared" si="1"/>
        <v>0</v>
      </c>
      <c r="AO45" s="216">
        <f t="shared" si="26"/>
        <v>44.056448360422102</v>
      </c>
      <c r="AP45" s="68"/>
      <c r="AQ45" s="68"/>
    </row>
    <row r="46" spans="1:43" x14ac:dyDescent="0.3">
      <c r="A46" s="1" t="s">
        <v>78</v>
      </c>
      <c r="B46" t="s">
        <v>79</v>
      </c>
      <c r="C46" s="75">
        <f t="shared" si="2"/>
        <v>78041.534285714282</v>
      </c>
      <c r="D46" s="76">
        <f t="shared" si="3"/>
        <v>41611.68</v>
      </c>
      <c r="E46" s="76">
        <f t="shared" si="4"/>
        <v>49436.776666666672</v>
      </c>
      <c r="F46" s="76">
        <f t="shared" si="5"/>
        <v>0</v>
      </c>
      <c r="G46" s="76">
        <f t="shared" si="6"/>
        <v>0</v>
      </c>
      <c r="H46" s="103">
        <f t="shared" si="7"/>
        <v>0.18805048646597955</v>
      </c>
      <c r="I46" s="182">
        <v>47662.55</v>
      </c>
      <c r="J46" s="182">
        <v>38080.82</v>
      </c>
      <c r="K46" s="182">
        <v>39091.67</v>
      </c>
      <c r="L46" s="182">
        <v>33371.75</v>
      </c>
      <c r="M46" s="182">
        <v>60999.6</v>
      </c>
      <c r="N46" s="182">
        <v>53938.98</v>
      </c>
      <c r="O46" s="182"/>
      <c r="P46" s="182"/>
      <c r="Q46" s="182"/>
      <c r="R46" s="182"/>
      <c r="S46" s="182"/>
      <c r="T46" s="213"/>
      <c r="U46" s="215">
        <f t="shared" si="8"/>
        <v>273145.37</v>
      </c>
      <c r="V46" s="79"/>
      <c r="W46" s="78">
        <f t="shared" si="9"/>
        <v>0.11140969197135073</v>
      </c>
      <c r="X46" s="79">
        <f t="shared" si="10"/>
        <v>0.10058273266522604</v>
      </c>
      <c r="Y46" s="79">
        <f t="shared" si="11"/>
        <v>0.12250956961908209</v>
      </c>
      <c r="Z46" s="79">
        <f t="shared" si="12"/>
        <v>0</v>
      </c>
      <c r="AA46" s="79">
        <f t="shared" si="13"/>
        <v>0</v>
      </c>
      <c r="AB46" s="220">
        <f t="shared" si="14"/>
        <v>0.21799802384407388</v>
      </c>
      <c r="AC46" s="105">
        <f t="shared" si="15"/>
        <v>0.11486557157385852</v>
      </c>
      <c r="AD46" s="79">
        <f t="shared" si="16"/>
        <v>9.211303922944071E-2</v>
      </c>
      <c r="AE46" s="79">
        <f t="shared" si="17"/>
        <v>9.4707531216536398E-2</v>
      </c>
      <c r="AF46" s="79">
        <f t="shared" si="18"/>
        <v>8.1616868395115477E-2</v>
      </c>
      <c r="AG46" s="79">
        <f t="shared" si="19"/>
        <v>0.15148669019278671</v>
      </c>
      <c r="AH46" s="79">
        <f t="shared" si="20"/>
        <v>0.13516983004465652</v>
      </c>
      <c r="AI46" s="79">
        <f t="shared" si="21"/>
        <v>0</v>
      </c>
      <c r="AJ46" s="79">
        <f t="shared" si="22"/>
        <v>0</v>
      </c>
      <c r="AK46" s="79">
        <f t="shared" si="23"/>
        <v>0</v>
      </c>
      <c r="AL46" s="79">
        <f t="shared" si="24"/>
        <v>0</v>
      </c>
      <c r="AM46" s="79">
        <f t="shared" si="25"/>
        <v>0</v>
      </c>
      <c r="AN46" s="211">
        <f t="shared" si="1"/>
        <v>0</v>
      </c>
      <c r="AO46" s="216">
        <f t="shared" si="26"/>
        <v>0.66995953065239433</v>
      </c>
      <c r="AP46" s="68"/>
      <c r="AQ46" s="68"/>
    </row>
    <row r="47" spans="1:43" x14ac:dyDescent="0.3">
      <c r="A47" s="1" t="s">
        <v>80</v>
      </c>
      <c r="B47" t="s">
        <v>81</v>
      </c>
      <c r="C47" s="75">
        <f t="shared" si="2"/>
        <v>10129.708571428569</v>
      </c>
      <c r="D47" s="76">
        <f t="shared" si="3"/>
        <v>6770.6766666666663</v>
      </c>
      <c r="E47" s="76">
        <f t="shared" si="4"/>
        <v>5047.3166666666666</v>
      </c>
      <c r="F47" s="76">
        <f t="shared" si="5"/>
        <v>0</v>
      </c>
      <c r="G47" s="76">
        <f t="shared" si="6"/>
        <v>0</v>
      </c>
      <c r="H47" s="103">
        <f t="shared" si="7"/>
        <v>-0.2545329048844453</v>
      </c>
      <c r="I47" s="182">
        <v>8655</v>
      </c>
      <c r="J47" s="182">
        <v>7452.68</v>
      </c>
      <c r="K47" s="182">
        <v>4204.3500000000004</v>
      </c>
      <c r="L47" s="182">
        <v>6159.27</v>
      </c>
      <c r="M47" s="182">
        <v>5237.32</v>
      </c>
      <c r="N47" s="182">
        <v>3745.36</v>
      </c>
      <c r="O47" s="182"/>
      <c r="P47" s="182"/>
      <c r="Q47" s="182"/>
      <c r="R47" s="182"/>
      <c r="S47" s="182"/>
      <c r="T47" s="213"/>
      <c r="U47" s="215">
        <f t="shared" si="8"/>
        <v>35453.979999999996</v>
      </c>
      <c r="V47" s="79"/>
      <c r="W47" s="78">
        <f t="shared" si="9"/>
        <v>1.4460860130846914E-2</v>
      </c>
      <c r="X47" s="79">
        <f t="shared" si="10"/>
        <v>1.6365913635931473E-2</v>
      </c>
      <c r="Y47" s="79">
        <f t="shared" si="11"/>
        <v>1.2507785382809545E-2</v>
      </c>
      <c r="Z47" s="79">
        <f t="shared" si="12"/>
        <v>0</v>
      </c>
      <c r="AA47" s="79">
        <f t="shared" si="13"/>
        <v>0</v>
      </c>
      <c r="AB47" s="220">
        <f t="shared" si="14"/>
        <v>-0.2357416969775144</v>
      </c>
      <c r="AC47" s="105">
        <f t="shared" si="15"/>
        <v>2.085833682779762E-2</v>
      </c>
      <c r="AD47" s="79">
        <f t="shared" si="16"/>
        <v>1.8027159215701454E-2</v>
      </c>
      <c r="AE47" s="79">
        <f t="shared" si="17"/>
        <v>1.01858940503244E-2</v>
      </c>
      <c r="AF47" s="79">
        <f t="shared" si="18"/>
        <v>1.5063649014510265E-2</v>
      </c>
      <c r="AG47" s="79">
        <f t="shared" si="19"/>
        <v>1.300638483335113E-2</v>
      </c>
      <c r="AH47" s="79">
        <f t="shared" si="20"/>
        <v>9.3857850974574369E-3</v>
      </c>
      <c r="AI47" s="79">
        <f t="shared" si="21"/>
        <v>0</v>
      </c>
      <c r="AJ47" s="79">
        <f t="shared" si="22"/>
        <v>0</v>
      </c>
      <c r="AK47" s="79">
        <f t="shared" si="23"/>
        <v>0</v>
      </c>
      <c r="AL47" s="79">
        <f t="shared" si="24"/>
        <v>0</v>
      </c>
      <c r="AM47" s="79">
        <f t="shared" si="25"/>
        <v>0</v>
      </c>
      <c r="AN47" s="211">
        <f t="shared" si="1"/>
        <v>0</v>
      </c>
      <c r="AO47" s="216">
        <f t="shared" si="26"/>
        <v>8.6527209039142308E-2</v>
      </c>
      <c r="AP47" s="68"/>
      <c r="AQ47" s="68"/>
    </row>
    <row r="48" spans="1:43" x14ac:dyDescent="0.3">
      <c r="A48" s="1" t="s">
        <v>82</v>
      </c>
      <c r="B48" t="s">
        <v>83</v>
      </c>
      <c r="C48" s="75">
        <f t="shared" si="2"/>
        <v>2031084.097142857</v>
      </c>
      <c r="D48" s="76">
        <f t="shared" si="3"/>
        <v>1274444.8099999998</v>
      </c>
      <c r="E48" s="76">
        <f t="shared" si="4"/>
        <v>1095153.3033333335</v>
      </c>
      <c r="F48" s="76">
        <f t="shared" si="5"/>
        <v>0</v>
      </c>
      <c r="G48" s="76">
        <f t="shared" si="6"/>
        <v>0</v>
      </c>
      <c r="H48" s="103">
        <f t="shared" si="7"/>
        <v>-0.14068204857507041</v>
      </c>
      <c r="I48" s="182">
        <v>1649333.4</v>
      </c>
      <c r="J48" s="182">
        <v>1172296.31</v>
      </c>
      <c r="K48" s="182">
        <v>1001704.72</v>
      </c>
      <c r="L48" s="182">
        <v>1190566.58</v>
      </c>
      <c r="M48" s="182">
        <v>1026729.16</v>
      </c>
      <c r="N48" s="182">
        <v>1068164.17</v>
      </c>
      <c r="O48" s="182"/>
      <c r="P48" s="182"/>
      <c r="Q48" s="182"/>
      <c r="R48" s="182"/>
      <c r="S48" s="182"/>
      <c r="T48" s="213"/>
      <c r="U48" s="215">
        <f t="shared" si="8"/>
        <v>7108794.3399999999</v>
      </c>
      <c r="V48" s="79"/>
      <c r="W48" s="78">
        <f t="shared" si="9"/>
        <v>2.8995131336367939</v>
      </c>
      <c r="X48" s="79">
        <f t="shared" si="10"/>
        <v>3.0805567480287928</v>
      </c>
      <c r="Y48" s="79">
        <f t="shared" si="11"/>
        <v>2.7139058997094012</v>
      </c>
      <c r="Z48" s="79">
        <f t="shared" si="12"/>
        <v>0</v>
      </c>
      <c r="AA48" s="79">
        <f t="shared" si="13"/>
        <v>0</v>
      </c>
      <c r="AB48" s="220">
        <f t="shared" si="14"/>
        <v>-0.119020968710934</v>
      </c>
      <c r="AC48" s="105">
        <f t="shared" si="15"/>
        <v>3.9748528710036579</v>
      </c>
      <c r="AD48" s="79">
        <f t="shared" si="16"/>
        <v>2.8356473414059518</v>
      </c>
      <c r="AE48" s="79">
        <f t="shared" si="17"/>
        <v>2.4268336717042751</v>
      </c>
      <c r="AF48" s="79">
        <f t="shared" si="18"/>
        <v>2.9117536801481112</v>
      </c>
      <c r="AG48" s="79">
        <f t="shared" si="19"/>
        <v>2.5497839686296326</v>
      </c>
      <c r="AH48" s="79">
        <f t="shared" si="20"/>
        <v>2.6767945800734751</v>
      </c>
      <c r="AI48" s="79">
        <f t="shared" si="21"/>
        <v>0</v>
      </c>
      <c r="AJ48" s="79">
        <f t="shared" si="22"/>
        <v>0</v>
      </c>
      <c r="AK48" s="79">
        <f t="shared" si="23"/>
        <v>0</v>
      </c>
      <c r="AL48" s="79">
        <f t="shared" si="24"/>
        <v>0</v>
      </c>
      <c r="AM48" s="79">
        <f t="shared" si="25"/>
        <v>0</v>
      </c>
      <c r="AN48" s="211">
        <f t="shared" si="1"/>
        <v>0</v>
      </c>
      <c r="AO48" s="216">
        <f t="shared" si="26"/>
        <v>17.375666112965103</v>
      </c>
      <c r="AP48" s="68"/>
      <c r="AQ48" s="68"/>
    </row>
    <row r="49" spans="1:43" x14ac:dyDescent="0.3">
      <c r="A49" s="1" t="s">
        <v>84</v>
      </c>
      <c r="B49" t="s">
        <v>85</v>
      </c>
      <c r="C49" s="75">
        <f t="shared" si="2"/>
        <v>1016914.7342857142</v>
      </c>
      <c r="D49" s="76">
        <f t="shared" si="3"/>
        <v>592972.04999999993</v>
      </c>
      <c r="E49" s="76">
        <f t="shared" si="4"/>
        <v>593428.47333333327</v>
      </c>
      <c r="F49" s="76">
        <f t="shared" si="5"/>
        <v>0</v>
      </c>
      <c r="G49" s="76">
        <f t="shared" si="6"/>
        <v>0</v>
      </c>
      <c r="H49" s="103">
        <f t="shared" si="7"/>
        <v>7.697214958670305E-4</v>
      </c>
      <c r="I49" s="182">
        <v>602303.52</v>
      </c>
      <c r="J49" s="182">
        <v>587470.28</v>
      </c>
      <c r="K49" s="182">
        <v>589142.35</v>
      </c>
      <c r="L49" s="182">
        <v>653998.48</v>
      </c>
      <c r="M49" s="182">
        <v>797936.52</v>
      </c>
      <c r="N49" s="182">
        <v>328350.42</v>
      </c>
      <c r="O49" s="182"/>
      <c r="P49" s="182"/>
      <c r="Q49" s="182"/>
      <c r="R49" s="182"/>
      <c r="S49" s="182"/>
      <c r="T49" s="213"/>
      <c r="U49" s="215">
        <f t="shared" si="8"/>
        <v>3559201.57</v>
      </c>
      <c r="V49" s="79"/>
      <c r="W49" s="78">
        <f t="shared" si="9"/>
        <v>1.451716170688333</v>
      </c>
      <c r="X49" s="79">
        <f t="shared" si="10"/>
        <v>1.4333175008339254</v>
      </c>
      <c r="Y49" s="79">
        <f t="shared" si="11"/>
        <v>1.4705786212148995</v>
      </c>
      <c r="Z49" s="79">
        <f t="shared" si="12"/>
        <v>0</v>
      </c>
      <c r="AA49" s="79">
        <f t="shared" si="13"/>
        <v>0</v>
      </c>
      <c r="AB49" s="220">
        <f t="shared" si="14"/>
        <v>2.5996417652958952E-2</v>
      </c>
      <c r="AC49" s="105">
        <f t="shared" si="15"/>
        <v>1.4515366484954524</v>
      </c>
      <c r="AD49" s="79">
        <f t="shared" si="16"/>
        <v>1.4210217360805393</v>
      </c>
      <c r="AE49" s="79">
        <f t="shared" si="17"/>
        <v>1.427317316031999</v>
      </c>
      <c r="AF49" s="79">
        <f t="shared" si="18"/>
        <v>1.5994758402770475</v>
      </c>
      <c r="AG49" s="79">
        <f t="shared" si="19"/>
        <v>1.9815992629255004</v>
      </c>
      <c r="AH49" s="79">
        <f t="shared" si="20"/>
        <v>0.82283851986988965</v>
      </c>
      <c r="AI49" s="79">
        <f t="shared" si="21"/>
        <v>0</v>
      </c>
      <c r="AJ49" s="79">
        <f t="shared" si="22"/>
        <v>0</v>
      </c>
      <c r="AK49" s="79">
        <f t="shared" si="23"/>
        <v>0</v>
      </c>
      <c r="AL49" s="79">
        <f t="shared" si="24"/>
        <v>0</v>
      </c>
      <c r="AM49" s="79">
        <f t="shared" si="25"/>
        <v>0</v>
      </c>
      <c r="AN49" s="211">
        <f t="shared" si="1"/>
        <v>0</v>
      </c>
      <c r="AO49" s="216">
        <f t="shared" si="26"/>
        <v>8.7037893236804269</v>
      </c>
      <c r="AP49" s="68"/>
      <c r="AQ49" s="68"/>
    </row>
    <row r="50" spans="1:43" x14ac:dyDescent="0.3">
      <c r="A50" s="1" t="s">
        <v>86</v>
      </c>
      <c r="B50" t="s">
        <v>87</v>
      </c>
      <c r="C50" s="75">
        <f t="shared" si="2"/>
        <v>882628.4914285714</v>
      </c>
      <c r="D50" s="76">
        <f t="shared" si="3"/>
        <v>497086.08666666661</v>
      </c>
      <c r="E50" s="76">
        <f t="shared" si="4"/>
        <v>532647.15333333332</v>
      </c>
      <c r="F50" s="76">
        <f t="shared" si="5"/>
        <v>0</v>
      </c>
      <c r="G50" s="76">
        <f t="shared" si="6"/>
        <v>0</v>
      </c>
      <c r="H50" s="103">
        <f t="shared" si="7"/>
        <v>7.1539050519659919E-2</v>
      </c>
      <c r="I50" s="182">
        <v>492615.24</v>
      </c>
      <c r="J50" s="182">
        <v>490380.16</v>
      </c>
      <c r="K50" s="182">
        <v>508262.86</v>
      </c>
      <c r="L50" s="182">
        <v>542144.11</v>
      </c>
      <c r="M50" s="182">
        <v>536468.04</v>
      </c>
      <c r="N50" s="182">
        <v>519329.31</v>
      </c>
      <c r="O50" s="182"/>
      <c r="P50" s="182"/>
      <c r="Q50" s="182"/>
      <c r="R50" s="182"/>
      <c r="S50" s="182"/>
      <c r="T50" s="213"/>
      <c r="U50" s="215">
        <f t="shared" si="8"/>
        <v>3089199.7199999997</v>
      </c>
      <c r="V50" s="79"/>
      <c r="W50" s="78">
        <f t="shared" si="9"/>
        <v>1.2600132641574078</v>
      </c>
      <c r="X50" s="79">
        <f t="shared" si="10"/>
        <v>1.2015443011865108</v>
      </c>
      <c r="Y50" s="79">
        <f t="shared" si="11"/>
        <v>1.3199560714421419</v>
      </c>
      <c r="Z50" s="79">
        <f t="shared" si="12"/>
        <v>0</v>
      </c>
      <c r="AA50" s="79">
        <f t="shared" si="13"/>
        <v>0</v>
      </c>
      <c r="AB50" s="220">
        <f t="shared" si="14"/>
        <v>9.8549649928596786E-2</v>
      </c>
      <c r="AC50" s="105">
        <f t="shared" si="15"/>
        <v>1.1871905953121158</v>
      </c>
      <c r="AD50" s="79">
        <f t="shared" si="16"/>
        <v>1.1861721180221279</v>
      </c>
      <c r="AE50" s="79">
        <f t="shared" si="17"/>
        <v>1.2313702811789844</v>
      </c>
      <c r="AF50" s="79">
        <f t="shared" si="18"/>
        <v>1.3259150172543246</v>
      </c>
      <c r="AG50" s="79">
        <f t="shared" si="19"/>
        <v>1.3322672242737905</v>
      </c>
      <c r="AH50" s="79">
        <f t="shared" si="20"/>
        <v>1.3014271788214893</v>
      </c>
      <c r="AI50" s="79">
        <f t="shared" si="21"/>
        <v>0</v>
      </c>
      <c r="AJ50" s="79">
        <f t="shared" si="22"/>
        <v>0</v>
      </c>
      <c r="AK50" s="79">
        <f t="shared" si="23"/>
        <v>0</v>
      </c>
      <c r="AL50" s="79">
        <f t="shared" si="24"/>
        <v>0</v>
      </c>
      <c r="AM50" s="79">
        <f t="shared" si="25"/>
        <v>0</v>
      </c>
      <c r="AN50" s="211">
        <f t="shared" si="1"/>
        <v>0</v>
      </c>
      <c r="AO50" s="216">
        <f t="shared" si="26"/>
        <v>7.564342414862832</v>
      </c>
      <c r="AP50" s="68"/>
      <c r="AQ50" s="68"/>
    </row>
    <row r="51" spans="1:43" ht="9.75" customHeight="1" x14ac:dyDescent="0.3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1"/>
      <c r="U51" s="85"/>
      <c r="V51" s="79"/>
      <c r="W51" s="78"/>
      <c r="X51" s="79"/>
      <c r="Y51" s="79"/>
      <c r="Z51" s="79"/>
      <c r="AA51" s="79"/>
      <c r="AB51" s="149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1"/>
      <c r="AO51" s="85"/>
      <c r="AP51" s="68"/>
      <c r="AQ51" s="68"/>
    </row>
    <row r="52" spans="1:43" x14ac:dyDescent="0.3">
      <c r="B52" s="13" t="s">
        <v>88</v>
      </c>
      <c r="C52" s="106">
        <f>AVERAGE(I52:U52)</f>
        <v>179039031.01076922</v>
      </c>
      <c r="D52" s="101">
        <f>IF(I52=" "," ",IFERROR(AVERAGE($I52:$K52),0))</f>
        <v>200641057.31666669</v>
      </c>
      <c r="E52" s="101">
        <f>IF(L52=" "," ",IFERROR(AVERAGE($L52:$N52),0))</f>
        <v>187276843.20666671</v>
      </c>
      <c r="F52" s="101">
        <f>IF(O52=" "," ",IFERROR(AVERAGE($O52:$Q52),0))</f>
        <v>0</v>
      </c>
      <c r="G52" s="101">
        <f>IF(R52&lt;D206," ",IFERROR(AVERAGE($R52:$T52),0))</f>
        <v>0</v>
      </c>
      <c r="H52" s="107">
        <f>IFERROR((E52-D52)/D52,0)</f>
        <v>-6.6607574186112781E-2</v>
      </c>
      <c r="I52" s="101">
        <f>SUM(I17:I50)</f>
        <v>240160501.13000008</v>
      </c>
      <c r="J52" s="101">
        <f t="shared" ref="J52:U52" si="27">SUM(J17:J50)</f>
        <v>188750736.17999998</v>
      </c>
      <c r="K52" s="101">
        <f t="shared" si="27"/>
        <v>173011934.63999999</v>
      </c>
      <c r="L52" s="101">
        <f t="shared" si="27"/>
        <v>179502129.63000005</v>
      </c>
      <c r="M52" s="101">
        <f t="shared" si="27"/>
        <v>212513866.54999998</v>
      </c>
      <c r="N52" s="101">
        <f t="shared" si="27"/>
        <v>169814533.44</v>
      </c>
      <c r="O52" s="101">
        <f t="shared" si="27"/>
        <v>0</v>
      </c>
      <c r="P52" s="101">
        <f t="shared" si="27"/>
        <v>0</v>
      </c>
      <c r="Q52" s="101">
        <f t="shared" si="27"/>
        <v>0</v>
      </c>
      <c r="R52" s="101">
        <f t="shared" si="27"/>
        <v>0</v>
      </c>
      <c r="S52" s="101">
        <f t="shared" si="27"/>
        <v>0</v>
      </c>
      <c r="T52" s="205">
        <f t="shared" ref="T52" si="28">SUM(T17:T50)</f>
        <v>0</v>
      </c>
      <c r="U52" s="108">
        <f t="shared" si="27"/>
        <v>1163753701.5699997</v>
      </c>
      <c r="V52" s="79"/>
      <c r="W52" s="109">
        <f t="shared" ref="W52" si="29">AVERAGE(I52:U52)/W$14</f>
        <v>438.15533016193336</v>
      </c>
      <c r="X52" s="110">
        <f t="shared" si="10"/>
        <v>484.98464444960115</v>
      </c>
      <c r="Y52" s="110">
        <f t="shared" si="11"/>
        <v>464.09185646480029</v>
      </c>
      <c r="Z52" s="110">
        <f t="shared" si="12"/>
        <v>0</v>
      </c>
      <c r="AA52" s="110">
        <f>IFERROR(AVERAGE($R52:$T52)/AA$14,0)</f>
        <v>0</v>
      </c>
      <c r="AB52" s="221">
        <f>IFERROR((Y52-X52)/X52,0)</f>
        <v>-4.3079277300648658E-2</v>
      </c>
      <c r="AC52" s="110">
        <f t="shared" ref="AC52" si="30">IFERROR(I52/I$14,0)</f>
        <v>578.78089258257796</v>
      </c>
      <c r="AD52" s="110">
        <f t="shared" ref="AD52" si="31">IFERROR(J52/J$14,0)</f>
        <v>456.56590289637018</v>
      </c>
      <c r="AE52" s="110">
        <f t="shared" ref="AE52" si="32">IFERROR(K52/K$14,0)</f>
        <v>419.15664387710103</v>
      </c>
      <c r="AF52" s="110">
        <f t="shared" ref="AF52" si="33">IFERROR(L52/L$14,0)</f>
        <v>439.00609619377684</v>
      </c>
      <c r="AG52" s="110">
        <f t="shared" ref="AG52" si="34">IFERROR(M52/M$14,0)</f>
        <v>527.75792404755214</v>
      </c>
      <c r="AH52" s="110">
        <f t="shared" ref="AH52" si="35">IFERROR(N52/N$14,0)</f>
        <v>425.55127338702806</v>
      </c>
      <c r="AI52" s="110">
        <f t="shared" ref="AI52" si="36">IFERROR(O52/O$14,0)</f>
        <v>0</v>
      </c>
      <c r="AJ52" s="110">
        <f t="shared" ref="AJ52" si="37">IFERROR(P52/P$14,0)</f>
        <v>0</v>
      </c>
      <c r="AK52" s="110">
        <f t="shared" ref="AK52" si="38">IFERROR(Q52/Q$14,0)</f>
        <v>0</v>
      </c>
      <c r="AL52" s="110">
        <f t="shared" ref="AL52" si="39">IFERROR(R52/R$14,0)</f>
        <v>0</v>
      </c>
      <c r="AM52" s="110">
        <f t="shared" ref="AM52" si="40">IFERROR(S52/S$14,0)</f>
        <v>0</v>
      </c>
      <c r="AN52" s="111">
        <f>IFERROR(S52/S$14,0)</f>
        <v>0</v>
      </c>
      <c r="AO52" s="112">
        <f>SUM(AC52:AN52)</f>
        <v>2846.8187329844063</v>
      </c>
      <c r="AP52" s="68"/>
      <c r="AQ52" s="68"/>
    </row>
    <row r="53" spans="1:43" ht="9" customHeight="1" x14ac:dyDescent="0.3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1"/>
      <c r="U53" s="85"/>
      <c r="V53" s="79"/>
      <c r="W53" s="78"/>
      <c r="X53" s="79"/>
      <c r="Y53" s="79"/>
      <c r="Z53" s="79"/>
      <c r="AA53" s="79"/>
      <c r="AB53" s="14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1"/>
      <c r="AO53" s="85"/>
      <c r="AP53" s="68"/>
      <c r="AQ53" s="68"/>
    </row>
    <row r="54" spans="1:43" x14ac:dyDescent="0.3">
      <c r="A54" s="1" t="s">
        <v>89</v>
      </c>
      <c r="B54" t="s">
        <v>90</v>
      </c>
      <c r="C54" s="75">
        <f t="shared" ref="C54:C85" si="41">AVERAGE(I54:U54)</f>
        <v>3438593.1457142862</v>
      </c>
      <c r="D54" s="76">
        <f t="shared" ref="D54:D85" si="42">IF(I54=" "," ",IFERROR(AVERAGE($I54:$K54),0))</f>
        <v>2019814.7466666668</v>
      </c>
      <c r="E54" s="76">
        <f t="shared" ref="E54:E85" si="43">IF(L54=" "," ",IFERROR(AVERAGE($L54:$N54),0))</f>
        <v>1991877.2566666668</v>
      </c>
      <c r="F54" s="76">
        <f t="shared" ref="F54:F85" si="44">IF(O54=" "," ",IFERROR(AVERAGE($O54:$Q54),0))</f>
        <v>0</v>
      </c>
      <c r="G54" s="76">
        <f>IF(R54&lt;D208," ",IFERROR(AVERAGE($R54:$T54),0))</f>
        <v>0</v>
      </c>
      <c r="H54" s="103">
        <f>IFERROR((E54-D54)/D54,0)</f>
        <v>-1.383170909416603E-2</v>
      </c>
      <c r="I54" s="182">
        <v>1950709.94</v>
      </c>
      <c r="J54" s="182">
        <v>1889481.19</v>
      </c>
      <c r="K54" s="182">
        <v>2219253.11</v>
      </c>
      <c r="L54" s="182">
        <v>2028674.12</v>
      </c>
      <c r="M54" s="182">
        <v>2170494.35</v>
      </c>
      <c r="N54" s="182">
        <v>1776463.3</v>
      </c>
      <c r="O54" s="182"/>
      <c r="P54" s="182"/>
      <c r="Q54" s="182"/>
      <c r="R54" s="182"/>
      <c r="S54" s="182"/>
      <c r="T54" s="213"/>
      <c r="U54" s="215">
        <f>SUM(I54:T54)</f>
        <v>12035076.010000002</v>
      </c>
      <c r="V54" s="79"/>
      <c r="W54" s="78">
        <f t="shared" ref="W54:W85" si="45">AVERAGE(I54:U54)/W$14</f>
        <v>8.4151366690673157</v>
      </c>
      <c r="X54" s="79">
        <f t="shared" si="10"/>
        <v>4.8822466840381011</v>
      </c>
      <c r="Y54" s="79">
        <f t="shared" si="11"/>
        <v>4.9360828496896589</v>
      </c>
      <c r="Z54" s="79">
        <f t="shared" si="12"/>
        <v>0</v>
      </c>
      <c r="AA54" s="79">
        <f>IFERROR(AVERAGE($R54:$T54)/AA$14,0)</f>
        <v>0</v>
      </c>
      <c r="AB54" s="220">
        <f>IFERROR((Y54-X54)/X54,0)</f>
        <v>1.1026924515626884E-2</v>
      </c>
      <c r="AC54" s="105">
        <f t="shared" ref="AC54:AC85" si="46">IFERROR(I54/I$14,0)</f>
        <v>4.7011629095150642</v>
      </c>
      <c r="AD54" s="79">
        <f t="shared" ref="AD54:AD85" si="47">IFERROR(J54/J$14,0)</f>
        <v>4.570433487980571</v>
      </c>
      <c r="AE54" s="79">
        <f t="shared" ref="AE54:AE85" si="48">IFERROR(K54/K$14,0)</f>
        <v>5.376592588465023</v>
      </c>
      <c r="AF54" s="79">
        <f t="shared" ref="AF54:AF85" si="49">IFERROR(L54/L$14,0)</f>
        <v>4.9615027281642918</v>
      </c>
      <c r="AG54" s="79">
        <f t="shared" ref="AG54:AG85" si="50">IFERROR(M54/M$14,0)</f>
        <v>5.3902157581958567</v>
      </c>
      <c r="AH54" s="79">
        <f t="shared" ref="AH54:AH85" si="51">IFERROR(N54/N$14,0)</f>
        <v>4.4517757351282814</v>
      </c>
      <c r="AI54" s="79">
        <f t="shared" ref="AI54:AI85" si="52">IFERROR(O54/O$14,0)</f>
        <v>0</v>
      </c>
      <c r="AJ54" s="79">
        <f t="shared" ref="AJ54:AJ85" si="53">IFERROR(P54/P$14,0)</f>
        <v>0</v>
      </c>
      <c r="AK54" s="79">
        <f t="shared" ref="AK54:AK85" si="54">IFERROR(Q54/Q$14,0)</f>
        <v>0</v>
      </c>
      <c r="AL54" s="79">
        <f t="shared" ref="AL54:AL85" si="55">IFERROR(R54/R$14,0)</f>
        <v>0</v>
      </c>
      <c r="AM54" s="79">
        <f t="shared" ref="AM54:AM85" si="56">IFERROR(S54/S$14,0)</f>
        <v>0</v>
      </c>
      <c r="AN54" s="211">
        <f t="shared" ref="AN54:AN85" si="57">IFERROR(S54/S$14,0)</f>
        <v>0</v>
      </c>
      <c r="AO54" s="216">
        <f>SUM(AC54:AN54)</f>
        <v>29.451683207449086</v>
      </c>
      <c r="AP54" s="68"/>
      <c r="AQ54" s="68"/>
    </row>
    <row r="55" spans="1:43" x14ac:dyDescent="0.3">
      <c r="A55" s="1" t="s">
        <v>91</v>
      </c>
      <c r="B55" t="s">
        <v>92</v>
      </c>
      <c r="C55" s="75">
        <f t="shared" si="41"/>
        <v>961721.23428571422</v>
      </c>
      <c r="D55" s="76">
        <f t="shared" si="42"/>
        <v>588146.05333333334</v>
      </c>
      <c r="E55" s="76">
        <f t="shared" si="43"/>
        <v>533862.05333333334</v>
      </c>
      <c r="F55" s="76">
        <f t="shared" si="44"/>
        <v>0</v>
      </c>
      <c r="G55" s="76">
        <f t="shared" ref="G55:G85" si="58">IF(R55&lt;D209," ",IFERROR(AVERAGE($R55:$T55),0))</f>
        <v>0</v>
      </c>
      <c r="H55" s="103">
        <f t="shared" ref="H55:H85" si="59">IFERROR((E55-D55)/D55,0)</f>
        <v>-9.2296802286343654E-2</v>
      </c>
      <c r="I55" s="182">
        <v>597810.37</v>
      </c>
      <c r="J55" s="182">
        <v>615352.84</v>
      </c>
      <c r="K55" s="182">
        <v>551274.94999999995</v>
      </c>
      <c r="L55" s="182">
        <v>552447.13</v>
      </c>
      <c r="M55" s="182">
        <v>547485.76</v>
      </c>
      <c r="N55" s="182">
        <v>501653.27</v>
      </c>
      <c r="O55" s="182"/>
      <c r="P55" s="182"/>
      <c r="Q55" s="182"/>
      <c r="R55" s="182"/>
      <c r="S55" s="182"/>
      <c r="T55" s="213"/>
      <c r="U55" s="215">
        <f t="shared" ref="U55:U85" si="60">SUM(I55:T55)</f>
        <v>3366024.32</v>
      </c>
      <c r="V55" s="79"/>
      <c r="W55" s="78">
        <f t="shared" si="45"/>
        <v>2.3535833642154427</v>
      </c>
      <c r="X55" s="79">
        <f t="shared" si="10"/>
        <v>1.4216522200145354</v>
      </c>
      <c r="Y55" s="79">
        <f t="shared" si="11"/>
        <v>1.3229667223414467</v>
      </c>
      <c r="Z55" s="79">
        <f t="shared" si="12"/>
        <v>0</v>
      </c>
      <c r="AA55" s="79">
        <f t="shared" ref="AA55:AA84" si="61">IFERROR(AVERAGE($R55:$T55)/AA$14,0)</f>
        <v>0</v>
      </c>
      <c r="AB55" s="220">
        <f t="shared" ref="AB55:AB85" si="62">IFERROR((Y55-X55)/X55,0)</f>
        <v>-6.9416061314967498E-2</v>
      </c>
      <c r="AC55" s="105">
        <f t="shared" si="46"/>
        <v>1.4407082676615044</v>
      </c>
      <c r="AD55" s="79">
        <f t="shared" si="47"/>
        <v>1.4884663799484292</v>
      </c>
      <c r="AE55" s="79">
        <f t="shared" si="48"/>
        <v>1.3355758282012393</v>
      </c>
      <c r="AF55" s="79">
        <f t="shared" si="49"/>
        <v>1.3511129834206852</v>
      </c>
      <c r="AG55" s="79">
        <f t="shared" si="50"/>
        <v>1.3596286813369658</v>
      </c>
      <c r="AH55" s="79">
        <f t="shared" si="51"/>
        <v>1.2571314334688233</v>
      </c>
      <c r="AI55" s="79">
        <f t="shared" si="52"/>
        <v>0</v>
      </c>
      <c r="AJ55" s="79">
        <f t="shared" si="53"/>
        <v>0</v>
      </c>
      <c r="AK55" s="79">
        <f t="shared" si="54"/>
        <v>0</v>
      </c>
      <c r="AL55" s="79">
        <f t="shared" si="55"/>
        <v>0</v>
      </c>
      <c r="AM55" s="79">
        <f t="shared" si="56"/>
        <v>0</v>
      </c>
      <c r="AN55" s="211">
        <f t="shared" si="57"/>
        <v>0</v>
      </c>
      <c r="AO55" s="216">
        <f t="shared" ref="AO55:AO85" si="63">SUM(AC55:AN55)</f>
        <v>8.2326235740376461</v>
      </c>
      <c r="AP55" s="68"/>
      <c r="AQ55" s="68"/>
    </row>
    <row r="56" spans="1:43" x14ac:dyDescent="0.3">
      <c r="A56" s="1" t="s">
        <v>93</v>
      </c>
      <c r="B56" t="s">
        <v>94</v>
      </c>
      <c r="C56" s="75">
        <f t="shared" si="41"/>
        <v>0</v>
      </c>
      <c r="D56" s="76">
        <f t="shared" si="42"/>
        <v>0</v>
      </c>
      <c r="E56" s="76">
        <f t="shared" si="43"/>
        <v>0</v>
      </c>
      <c r="F56" s="76">
        <f t="shared" si="44"/>
        <v>0</v>
      </c>
      <c r="G56" s="76">
        <f t="shared" si="58"/>
        <v>0</v>
      </c>
      <c r="H56" s="103">
        <f t="shared" si="59"/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/>
      <c r="P56" s="182"/>
      <c r="Q56" s="182"/>
      <c r="R56" s="182"/>
      <c r="S56" s="182"/>
      <c r="T56" s="213"/>
      <c r="U56" s="215">
        <f t="shared" si="60"/>
        <v>0</v>
      </c>
      <c r="V56" s="79"/>
      <c r="W56" s="78">
        <f t="shared" si="45"/>
        <v>0</v>
      </c>
      <c r="X56" s="79">
        <f t="shared" si="10"/>
        <v>0</v>
      </c>
      <c r="Y56" s="79">
        <f t="shared" si="11"/>
        <v>0</v>
      </c>
      <c r="Z56" s="79">
        <f t="shared" si="12"/>
        <v>0</v>
      </c>
      <c r="AA56" s="79">
        <f t="shared" si="61"/>
        <v>0</v>
      </c>
      <c r="AB56" s="220">
        <f t="shared" si="62"/>
        <v>0</v>
      </c>
      <c r="AC56" s="105">
        <f t="shared" si="46"/>
        <v>0</v>
      </c>
      <c r="AD56" s="79">
        <f t="shared" si="47"/>
        <v>0</v>
      </c>
      <c r="AE56" s="79">
        <f t="shared" si="48"/>
        <v>0</v>
      </c>
      <c r="AF56" s="79">
        <f t="shared" si="49"/>
        <v>0</v>
      </c>
      <c r="AG56" s="79">
        <f t="shared" si="50"/>
        <v>0</v>
      </c>
      <c r="AH56" s="79">
        <f t="shared" si="51"/>
        <v>0</v>
      </c>
      <c r="AI56" s="79">
        <f t="shared" si="52"/>
        <v>0</v>
      </c>
      <c r="AJ56" s="79">
        <f t="shared" si="53"/>
        <v>0</v>
      </c>
      <c r="AK56" s="79">
        <f t="shared" si="54"/>
        <v>0</v>
      </c>
      <c r="AL56" s="79">
        <f t="shared" si="55"/>
        <v>0</v>
      </c>
      <c r="AM56" s="79">
        <f t="shared" si="56"/>
        <v>0</v>
      </c>
      <c r="AN56" s="211">
        <f t="shared" si="57"/>
        <v>0</v>
      </c>
      <c r="AO56" s="216">
        <f t="shared" si="63"/>
        <v>0</v>
      </c>
      <c r="AP56" s="68"/>
      <c r="AQ56" s="68"/>
    </row>
    <row r="57" spans="1:43" x14ac:dyDescent="0.3">
      <c r="A57" s="1" t="s">
        <v>95</v>
      </c>
      <c r="B57" t="s">
        <v>96</v>
      </c>
      <c r="C57" s="75">
        <f t="shared" si="41"/>
        <v>0</v>
      </c>
      <c r="D57" s="76">
        <f t="shared" si="42"/>
        <v>0</v>
      </c>
      <c r="E57" s="76">
        <f t="shared" si="43"/>
        <v>0</v>
      </c>
      <c r="F57" s="76">
        <f t="shared" si="44"/>
        <v>0</v>
      </c>
      <c r="G57" s="76">
        <f t="shared" si="58"/>
        <v>0</v>
      </c>
      <c r="H57" s="103">
        <f t="shared" si="59"/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/>
      <c r="P57" s="182"/>
      <c r="Q57" s="182"/>
      <c r="R57" s="182"/>
      <c r="S57" s="182"/>
      <c r="T57" s="213"/>
      <c r="U57" s="215">
        <f t="shared" si="60"/>
        <v>0</v>
      </c>
      <c r="V57" s="79"/>
      <c r="W57" s="78">
        <f t="shared" si="45"/>
        <v>0</v>
      </c>
      <c r="X57" s="79">
        <f t="shared" si="10"/>
        <v>0</v>
      </c>
      <c r="Y57" s="79">
        <f t="shared" si="11"/>
        <v>0</v>
      </c>
      <c r="Z57" s="79">
        <f t="shared" si="12"/>
        <v>0</v>
      </c>
      <c r="AA57" s="79">
        <f t="shared" si="61"/>
        <v>0</v>
      </c>
      <c r="AB57" s="220">
        <f t="shared" si="62"/>
        <v>0</v>
      </c>
      <c r="AC57" s="105">
        <f t="shared" si="46"/>
        <v>0</v>
      </c>
      <c r="AD57" s="79">
        <f t="shared" si="47"/>
        <v>0</v>
      </c>
      <c r="AE57" s="79">
        <f t="shared" si="48"/>
        <v>0</v>
      </c>
      <c r="AF57" s="79">
        <f t="shared" si="49"/>
        <v>0</v>
      </c>
      <c r="AG57" s="79">
        <f t="shared" si="50"/>
        <v>0</v>
      </c>
      <c r="AH57" s="79">
        <f t="shared" si="51"/>
        <v>0</v>
      </c>
      <c r="AI57" s="79">
        <f t="shared" si="52"/>
        <v>0</v>
      </c>
      <c r="AJ57" s="79">
        <f t="shared" si="53"/>
        <v>0</v>
      </c>
      <c r="AK57" s="79">
        <f t="shared" si="54"/>
        <v>0</v>
      </c>
      <c r="AL57" s="79">
        <f t="shared" si="55"/>
        <v>0</v>
      </c>
      <c r="AM57" s="79">
        <f t="shared" si="56"/>
        <v>0</v>
      </c>
      <c r="AN57" s="211">
        <f t="shared" si="57"/>
        <v>0</v>
      </c>
      <c r="AO57" s="216">
        <f t="shared" si="63"/>
        <v>0</v>
      </c>
      <c r="AP57" s="68"/>
      <c r="AQ57" s="68"/>
    </row>
    <row r="58" spans="1:43" x14ac:dyDescent="0.3">
      <c r="A58" s="1" t="s">
        <v>97</v>
      </c>
      <c r="B58" t="s">
        <v>98</v>
      </c>
      <c r="C58" s="75">
        <f t="shared" si="41"/>
        <v>493080.08571428573</v>
      </c>
      <c r="D58" s="76">
        <f t="shared" si="42"/>
        <v>309049.26666666666</v>
      </c>
      <c r="E58" s="76">
        <f t="shared" si="43"/>
        <v>266210.83333333331</v>
      </c>
      <c r="F58" s="76">
        <f t="shared" si="44"/>
        <v>0</v>
      </c>
      <c r="G58" s="76">
        <f t="shared" si="58"/>
        <v>0</v>
      </c>
      <c r="H58" s="103">
        <f t="shared" si="59"/>
        <v>-0.13861360615858664</v>
      </c>
      <c r="I58" s="182">
        <v>330220.2</v>
      </c>
      <c r="J58" s="182">
        <v>340799.4</v>
      </c>
      <c r="K58" s="182">
        <v>256128.2</v>
      </c>
      <c r="L58" s="182">
        <v>310062.55</v>
      </c>
      <c r="M58" s="182">
        <v>224837.7</v>
      </c>
      <c r="N58" s="182">
        <v>263732.25</v>
      </c>
      <c r="O58" s="182"/>
      <c r="P58" s="182"/>
      <c r="Q58" s="182"/>
      <c r="R58" s="182"/>
      <c r="S58" s="182"/>
      <c r="T58" s="213"/>
      <c r="U58" s="215">
        <f t="shared" si="60"/>
        <v>1725780.3</v>
      </c>
      <c r="V58" s="79"/>
      <c r="W58" s="78">
        <f t="shared" si="45"/>
        <v>1.2066959172685765</v>
      </c>
      <c r="X58" s="79">
        <f t="shared" si="10"/>
        <v>0.74702631014939758</v>
      </c>
      <c r="Y58" s="79">
        <f t="shared" si="11"/>
        <v>0.65969864579771054</v>
      </c>
      <c r="Z58" s="79">
        <f t="shared" si="12"/>
        <v>0</v>
      </c>
      <c r="AA58" s="79">
        <f t="shared" si="61"/>
        <v>0</v>
      </c>
      <c r="AB58" s="220">
        <f t="shared" si="62"/>
        <v>-0.11690038645924319</v>
      </c>
      <c r="AC58" s="105">
        <f t="shared" si="46"/>
        <v>0.7958225486935524</v>
      </c>
      <c r="AD58" s="79">
        <f t="shared" si="47"/>
        <v>0.82435379546894882</v>
      </c>
      <c r="AE58" s="79">
        <f t="shared" si="48"/>
        <v>0.62052272253744289</v>
      </c>
      <c r="AF58" s="79">
        <f t="shared" si="49"/>
        <v>0.75831607085645525</v>
      </c>
      <c r="AG58" s="79">
        <f t="shared" si="50"/>
        <v>0.55836298932384343</v>
      </c>
      <c r="AH58" s="79">
        <f t="shared" si="51"/>
        <v>0.66090688792770758</v>
      </c>
      <c r="AI58" s="79">
        <f t="shared" si="52"/>
        <v>0</v>
      </c>
      <c r="AJ58" s="79">
        <f t="shared" si="53"/>
        <v>0</v>
      </c>
      <c r="AK58" s="79">
        <f t="shared" si="54"/>
        <v>0</v>
      </c>
      <c r="AL58" s="79">
        <f t="shared" si="55"/>
        <v>0</v>
      </c>
      <c r="AM58" s="79">
        <f t="shared" si="56"/>
        <v>0</v>
      </c>
      <c r="AN58" s="211">
        <f t="shared" si="57"/>
        <v>0</v>
      </c>
      <c r="AO58" s="216">
        <f t="shared" si="63"/>
        <v>4.2182850148079503</v>
      </c>
      <c r="AP58" s="68"/>
      <c r="AQ58" s="68"/>
    </row>
    <row r="59" spans="1:43" x14ac:dyDescent="0.3">
      <c r="A59" s="1" t="s">
        <v>99</v>
      </c>
      <c r="B59" t="s">
        <v>100</v>
      </c>
      <c r="C59" s="75">
        <f t="shared" si="41"/>
        <v>1680498.4400000002</v>
      </c>
      <c r="D59" s="76">
        <f t="shared" si="42"/>
        <v>1002424.9400000001</v>
      </c>
      <c r="E59" s="76">
        <f t="shared" si="43"/>
        <v>958156.57333333336</v>
      </c>
      <c r="F59" s="76">
        <f t="shared" si="44"/>
        <v>0</v>
      </c>
      <c r="G59" s="76">
        <f t="shared" si="58"/>
        <v>0</v>
      </c>
      <c r="H59" s="103">
        <f t="shared" si="59"/>
        <v>-4.4161278216667967E-2</v>
      </c>
      <c r="I59" s="182">
        <v>885302.21</v>
      </c>
      <c r="J59" s="182">
        <v>1025601.78</v>
      </c>
      <c r="K59" s="182">
        <v>1096370.83</v>
      </c>
      <c r="L59" s="182">
        <v>1198376.3400000001</v>
      </c>
      <c r="M59" s="182">
        <v>824436.23</v>
      </c>
      <c r="N59" s="182">
        <v>851657.15</v>
      </c>
      <c r="O59" s="182"/>
      <c r="P59" s="182"/>
      <c r="Q59" s="182"/>
      <c r="R59" s="182"/>
      <c r="S59" s="182"/>
      <c r="T59" s="213"/>
      <c r="U59" s="215">
        <f t="shared" si="60"/>
        <v>5881744.540000001</v>
      </c>
      <c r="V59" s="79"/>
      <c r="W59" s="78">
        <f t="shared" si="45"/>
        <v>4.1126191571631345</v>
      </c>
      <c r="X59" s="79">
        <f t="shared" si="10"/>
        <v>2.4230369876192275</v>
      </c>
      <c r="Y59" s="79">
        <f t="shared" si="11"/>
        <v>2.3744134901478771</v>
      </c>
      <c r="Z59" s="79">
        <f t="shared" si="12"/>
        <v>0</v>
      </c>
      <c r="AA59" s="79">
        <f t="shared" si="61"/>
        <v>0</v>
      </c>
      <c r="AB59" s="220">
        <f t="shared" si="62"/>
        <v>-2.0067170959336359E-2</v>
      </c>
      <c r="AC59" s="105">
        <f t="shared" si="46"/>
        <v>2.1335565211523537</v>
      </c>
      <c r="AD59" s="79">
        <f t="shared" si="47"/>
        <v>2.4808104708597192</v>
      </c>
      <c r="AE59" s="79">
        <f t="shared" si="48"/>
        <v>2.6561816010194739</v>
      </c>
      <c r="AF59" s="79">
        <f t="shared" si="49"/>
        <v>2.9308539117547077</v>
      </c>
      <c r="AG59" s="79">
        <f t="shared" si="50"/>
        <v>2.0474087659217282</v>
      </c>
      <c r="AH59" s="79">
        <f t="shared" si="51"/>
        <v>2.1342330207544995</v>
      </c>
      <c r="AI59" s="79">
        <f t="shared" si="52"/>
        <v>0</v>
      </c>
      <c r="AJ59" s="79">
        <f t="shared" si="53"/>
        <v>0</v>
      </c>
      <c r="AK59" s="79">
        <f t="shared" si="54"/>
        <v>0</v>
      </c>
      <c r="AL59" s="79">
        <f t="shared" si="55"/>
        <v>0</v>
      </c>
      <c r="AM59" s="79">
        <f t="shared" si="56"/>
        <v>0</v>
      </c>
      <c r="AN59" s="211">
        <f t="shared" si="57"/>
        <v>0</v>
      </c>
      <c r="AO59" s="216">
        <f t="shared" si="63"/>
        <v>14.383044291462483</v>
      </c>
      <c r="AP59" s="68"/>
      <c r="AQ59" s="68"/>
    </row>
    <row r="60" spans="1:43" x14ac:dyDescent="0.3">
      <c r="A60" s="1" t="s">
        <v>101</v>
      </c>
      <c r="B60" t="s">
        <v>102</v>
      </c>
      <c r="C60" s="75">
        <f t="shared" si="41"/>
        <v>0</v>
      </c>
      <c r="D60" s="76">
        <f t="shared" si="42"/>
        <v>0</v>
      </c>
      <c r="E60" s="76">
        <f t="shared" si="43"/>
        <v>0</v>
      </c>
      <c r="F60" s="76">
        <f t="shared" si="44"/>
        <v>0</v>
      </c>
      <c r="G60" s="76">
        <f t="shared" si="58"/>
        <v>0</v>
      </c>
      <c r="H60" s="103">
        <f t="shared" si="59"/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/>
      <c r="P60" s="182"/>
      <c r="Q60" s="182"/>
      <c r="R60" s="182"/>
      <c r="S60" s="182"/>
      <c r="T60" s="213"/>
      <c r="U60" s="215">
        <f t="shared" si="60"/>
        <v>0</v>
      </c>
      <c r="V60" s="79"/>
      <c r="W60" s="78">
        <f t="shared" si="45"/>
        <v>0</v>
      </c>
      <c r="X60" s="79">
        <f t="shared" si="10"/>
        <v>0</v>
      </c>
      <c r="Y60" s="79">
        <f t="shared" si="11"/>
        <v>0</v>
      </c>
      <c r="Z60" s="79">
        <f t="shared" si="12"/>
        <v>0</v>
      </c>
      <c r="AA60" s="79">
        <f t="shared" si="61"/>
        <v>0</v>
      </c>
      <c r="AB60" s="220">
        <f t="shared" si="62"/>
        <v>0</v>
      </c>
      <c r="AC60" s="105">
        <f t="shared" si="46"/>
        <v>0</v>
      </c>
      <c r="AD60" s="79">
        <f t="shared" si="47"/>
        <v>0</v>
      </c>
      <c r="AE60" s="79">
        <f t="shared" si="48"/>
        <v>0</v>
      </c>
      <c r="AF60" s="79">
        <f t="shared" si="49"/>
        <v>0</v>
      </c>
      <c r="AG60" s="79">
        <f t="shared" si="50"/>
        <v>0</v>
      </c>
      <c r="AH60" s="79">
        <f t="shared" si="51"/>
        <v>0</v>
      </c>
      <c r="AI60" s="79">
        <f t="shared" si="52"/>
        <v>0</v>
      </c>
      <c r="AJ60" s="79">
        <f t="shared" si="53"/>
        <v>0</v>
      </c>
      <c r="AK60" s="79">
        <f t="shared" si="54"/>
        <v>0</v>
      </c>
      <c r="AL60" s="79">
        <f t="shared" si="55"/>
        <v>0</v>
      </c>
      <c r="AM60" s="79">
        <f t="shared" si="56"/>
        <v>0</v>
      </c>
      <c r="AN60" s="211">
        <f t="shared" si="57"/>
        <v>0</v>
      </c>
      <c r="AO60" s="216">
        <f t="shared" si="63"/>
        <v>0</v>
      </c>
      <c r="AP60" s="68"/>
      <c r="AQ60" s="68"/>
    </row>
    <row r="61" spans="1:43" x14ac:dyDescent="0.3">
      <c r="A61" s="1" t="s">
        <v>103</v>
      </c>
      <c r="B61" t="s">
        <v>104</v>
      </c>
      <c r="C61" s="75">
        <f t="shared" si="41"/>
        <v>49298.888571428564</v>
      </c>
      <c r="D61" s="76">
        <f t="shared" si="42"/>
        <v>18077.93</v>
      </c>
      <c r="E61" s="76">
        <f t="shared" si="43"/>
        <v>39437.440000000002</v>
      </c>
      <c r="F61" s="76">
        <f t="shared" si="44"/>
        <v>0</v>
      </c>
      <c r="G61" s="76">
        <f t="shared" si="58"/>
        <v>0</v>
      </c>
      <c r="H61" s="103">
        <f t="shared" si="59"/>
        <v>1.1815241014872833</v>
      </c>
      <c r="I61" s="182">
        <v>6200.93</v>
      </c>
      <c r="J61" s="182">
        <v>40816.67</v>
      </c>
      <c r="K61" s="182">
        <v>7216.19</v>
      </c>
      <c r="L61" s="182">
        <v>51248.61</v>
      </c>
      <c r="M61" s="182">
        <v>33019.620000000003</v>
      </c>
      <c r="N61" s="182">
        <v>34044.089999999997</v>
      </c>
      <c r="O61" s="182"/>
      <c r="P61" s="182"/>
      <c r="Q61" s="182"/>
      <c r="R61" s="182"/>
      <c r="S61" s="182"/>
      <c r="T61" s="213"/>
      <c r="U61" s="215">
        <f t="shared" si="60"/>
        <v>172546.11</v>
      </c>
      <c r="V61" s="79"/>
      <c r="W61" s="78">
        <f t="shared" si="45"/>
        <v>0.12064727270184662</v>
      </c>
      <c r="X61" s="79">
        <f t="shared" si="10"/>
        <v>4.3697529163222192E-2</v>
      </c>
      <c r="Y61" s="79">
        <f t="shared" si="11"/>
        <v>9.773015408862698E-2</v>
      </c>
      <c r="Z61" s="79">
        <f t="shared" si="12"/>
        <v>0</v>
      </c>
      <c r="AA61" s="79">
        <f t="shared" si="61"/>
        <v>0</v>
      </c>
      <c r="AB61" s="220">
        <f t="shared" si="62"/>
        <v>1.23651441992471</v>
      </c>
      <c r="AC61" s="105">
        <f t="shared" si="46"/>
        <v>1.49440885714148E-2</v>
      </c>
      <c r="AD61" s="79">
        <f t="shared" si="47"/>
        <v>9.8730739645972315E-2</v>
      </c>
      <c r="AE61" s="79">
        <f t="shared" si="48"/>
        <v>1.7482689782489666E-2</v>
      </c>
      <c r="AF61" s="79">
        <f t="shared" si="49"/>
        <v>0.12533807959734203</v>
      </c>
      <c r="AG61" s="79">
        <f t="shared" si="50"/>
        <v>8.2001077797617422E-2</v>
      </c>
      <c r="AH61" s="79">
        <f t="shared" si="51"/>
        <v>8.531369817013576E-2</v>
      </c>
      <c r="AI61" s="79">
        <f t="shared" si="52"/>
        <v>0</v>
      </c>
      <c r="AJ61" s="79">
        <f t="shared" si="53"/>
        <v>0</v>
      </c>
      <c r="AK61" s="79">
        <f t="shared" si="54"/>
        <v>0</v>
      </c>
      <c r="AL61" s="79">
        <f t="shared" si="55"/>
        <v>0</v>
      </c>
      <c r="AM61" s="79">
        <f t="shared" si="56"/>
        <v>0</v>
      </c>
      <c r="AN61" s="211">
        <f t="shared" si="57"/>
        <v>0</v>
      </c>
      <c r="AO61" s="216">
        <f t="shared" si="63"/>
        <v>0.42381037356497209</v>
      </c>
      <c r="AP61" s="68"/>
      <c r="AQ61" s="68"/>
    </row>
    <row r="62" spans="1:43" x14ac:dyDescent="0.3">
      <c r="A62" s="1" t="s">
        <v>105</v>
      </c>
      <c r="B62" t="s">
        <v>106</v>
      </c>
      <c r="C62" s="75">
        <f t="shared" si="41"/>
        <v>0</v>
      </c>
      <c r="D62" s="76">
        <f t="shared" si="42"/>
        <v>0</v>
      </c>
      <c r="E62" s="76">
        <f t="shared" si="43"/>
        <v>0</v>
      </c>
      <c r="F62" s="76">
        <f t="shared" si="44"/>
        <v>0</v>
      </c>
      <c r="G62" s="76">
        <f t="shared" si="58"/>
        <v>0</v>
      </c>
      <c r="H62" s="103">
        <f t="shared" si="59"/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/>
      <c r="P62" s="182"/>
      <c r="Q62" s="182"/>
      <c r="R62" s="182"/>
      <c r="S62" s="182"/>
      <c r="T62" s="213"/>
      <c r="U62" s="215">
        <f t="shared" si="60"/>
        <v>0</v>
      </c>
      <c r="V62" s="79"/>
      <c r="W62" s="78">
        <f t="shared" si="45"/>
        <v>0</v>
      </c>
      <c r="X62" s="79">
        <f t="shared" si="10"/>
        <v>0</v>
      </c>
      <c r="Y62" s="79">
        <f t="shared" si="11"/>
        <v>0</v>
      </c>
      <c r="Z62" s="79">
        <f t="shared" si="12"/>
        <v>0</v>
      </c>
      <c r="AA62" s="79">
        <f t="shared" si="61"/>
        <v>0</v>
      </c>
      <c r="AB62" s="220">
        <f t="shared" si="62"/>
        <v>0</v>
      </c>
      <c r="AC62" s="105">
        <f t="shared" si="46"/>
        <v>0</v>
      </c>
      <c r="AD62" s="79">
        <f t="shared" si="47"/>
        <v>0</v>
      </c>
      <c r="AE62" s="79">
        <f t="shared" si="48"/>
        <v>0</v>
      </c>
      <c r="AF62" s="79">
        <f t="shared" si="49"/>
        <v>0</v>
      </c>
      <c r="AG62" s="79">
        <f t="shared" si="50"/>
        <v>0</v>
      </c>
      <c r="AH62" s="79">
        <f t="shared" si="51"/>
        <v>0</v>
      </c>
      <c r="AI62" s="79">
        <f t="shared" si="52"/>
        <v>0</v>
      </c>
      <c r="AJ62" s="79">
        <f t="shared" si="53"/>
        <v>0</v>
      </c>
      <c r="AK62" s="79">
        <f t="shared" si="54"/>
        <v>0</v>
      </c>
      <c r="AL62" s="79">
        <f t="shared" si="55"/>
        <v>0</v>
      </c>
      <c r="AM62" s="79">
        <f t="shared" si="56"/>
        <v>0</v>
      </c>
      <c r="AN62" s="211">
        <f t="shared" si="57"/>
        <v>0</v>
      </c>
      <c r="AO62" s="216">
        <f t="shared" si="63"/>
        <v>0</v>
      </c>
      <c r="AP62" s="68"/>
      <c r="AQ62" s="68"/>
    </row>
    <row r="63" spans="1:43" x14ac:dyDescent="0.3">
      <c r="A63" s="1" t="s">
        <v>107</v>
      </c>
      <c r="B63" t="s">
        <v>108</v>
      </c>
      <c r="C63" s="75">
        <f t="shared" si="41"/>
        <v>0</v>
      </c>
      <c r="D63" s="76">
        <f t="shared" si="42"/>
        <v>0</v>
      </c>
      <c r="E63" s="76">
        <f t="shared" si="43"/>
        <v>0</v>
      </c>
      <c r="F63" s="76">
        <f t="shared" si="44"/>
        <v>0</v>
      </c>
      <c r="G63" s="76">
        <f t="shared" si="58"/>
        <v>0</v>
      </c>
      <c r="H63" s="103">
        <f t="shared" si="59"/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/>
      <c r="P63" s="182"/>
      <c r="Q63" s="182"/>
      <c r="R63" s="182"/>
      <c r="S63" s="182"/>
      <c r="T63" s="213"/>
      <c r="U63" s="215">
        <f t="shared" si="60"/>
        <v>0</v>
      </c>
      <c r="V63" s="79"/>
      <c r="W63" s="78">
        <f t="shared" si="45"/>
        <v>0</v>
      </c>
      <c r="X63" s="79">
        <f t="shared" si="10"/>
        <v>0</v>
      </c>
      <c r="Y63" s="79">
        <f t="shared" si="11"/>
        <v>0</v>
      </c>
      <c r="Z63" s="79">
        <f t="shared" si="12"/>
        <v>0</v>
      </c>
      <c r="AA63" s="79">
        <f t="shared" si="61"/>
        <v>0</v>
      </c>
      <c r="AB63" s="220">
        <f t="shared" si="62"/>
        <v>0</v>
      </c>
      <c r="AC63" s="105">
        <f t="shared" si="46"/>
        <v>0</v>
      </c>
      <c r="AD63" s="79">
        <f t="shared" si="47"/>
        <v>0</v>
      </c>
      <c r="AE63" s="79">
        <f t="shared" si="48"/>
        <v>0</v>
      </c>
      <c r="AF63" s="79">
        <f t="shared" si="49"/>
        <v>0</v>
      </c>
      <c r="AG63" s="79">
        <f t="shared" si="50"/>
        <v>0</v>
      </c>
      <c r="AH63" s="79">
        <f t="shared" si="51"/>
        <v>0</v>
      </c>
      <c r="AI63" s="79">
        <f t="shared" si="52"/>
        <v>0</v>
      </c>
      <c r="AJ63" s="79">
        <f t="shared" si="53"/>
        <v>0</v>
      </c>
      <c r="AK63" s="79">
        <f t="shared" si="54"/>
        <v>0</v>
      </c>
      <c r="AL63" s="79">
        <f t="shared" si="55"/>
        <v>0</v>
      </c>
      <c r="AM63" s="79">
        <f t="shared" si="56"/>
        <v>0</v>
      </c>
      <c r="AN63" s="211">
        <f t="shared" si="57"/>
        <v>0</v>
      </c>
      <c r="AO63" s="216">
        <f t="shared" si="63"/>
        <v>0</v>
      </c>
      <c r="AP63" s="68"/>
      <c r="AQ63" s="68"/>
    </row>
    <row r="64" spans="1:43" x14ac:dyDescent="0.3">
      <c r="A64" s="1" t="s">
        <v>109</v>
      </c>
      <c r="B64" t="s">
        <v>110</v>
      </c>
      <c r="C64" s="75">
        <f t="shared" si="41"/>
        <v>0</v>
      </c>
      <c r="D64" s="76">
        <f t="shared" si="42"/>
        <v>0</v>
      </c>
      <c r="E64" s="76">
        <f t="shared" si="43"/>
        <v>0</v>
      </c>
      <c r="F64" s="76">
        <f t="shared" si="44"/>
        <v>0</v>
      </c>
      <c r="G64" s="76">
        <f t="shared" si="58"/>
        <v>0</v>
      </c>
      <c r="H64" s="103">
        <f t="shared" si="59"/>
        <v>0</v>
      </c>
      <c r="I64" s="182">
        <v>0</v>
      </c>
      <c r="J64" s="182">
        <v>0</v>
      </c>
      <c r="K64" s="182">
        <v>0</v>
      </c>
      <c r="L64" s="182">
        <v>0</v>
      </c>
      <c r="M64" s="182">
        <v>0</v>
      </c>
      <c r="N64" s="182">
        <v>0</v>
      </c>
      <c r="O64" s="182"/>
      <c r="P64" s="182"/>
      <c r="Q64" s="182"/>
      <c r="R64" s="182"/>
      <c r="S64" s="182"/>
      <c r="T64" s="213"/>
      <c r="U64" s="215">
        <f t="shared" si="60"/>
        <v>0</v>
      </c>
      <c r="V64" s="79"/>
      <c r="W64" s="78">
        <f t="shared" si="45"/>
        <v>0</v>
      </c>
      <c r="X64" s="79">
        <f t="shared" si="10"/>
        <v>0</v>
      </c>
      <c r="Y64" s="79">
        <f t="shared" si="11"/>
        <v>0</v>
      </c>
      <c r="Z64" s="79">
        <f t="shared" si="12"/>
        <v>0</v>
      </c>
      <c r="AA64" s="79">
        <f t="shared" si="61"/>
        <v>0</v>
      </c>
      <c r="AB64" s="220">
        <f t="shared" si="62"/>
        <v>0</v>
      </c>
      <c r="AC64" s="105">
        <f t="shared" si="46"/>
        <v>0</v>
      </c>
      <c r="AD64" s="79">
        <f t="shared" si="47"/>
        <v>0</v>
      </c>
      <c r="AE64" s="79">
        <f t="shared" si="48"/>
        <v>0</v>
      </c>
      <c r="AF64" s="79">
        <f t="shared" si="49"/>
        <v>0</v>
      </c>
      <c r="AG64" s="79">
        <f t="shared" si="50"/>
        <v>0</v>
      </c>
      <c r="AH64" s="79">
        <f t="shared" si="51"/>
        <v>0</v>
      </c>
      <c r="AI64" s="79">
        <f t="shared" si="52"/>
        <v>0</v>
      </c>
      <c r="AJ64" s="79">
        <f t="shared" si="53"/>
        <v>0</v>
      </c>
      <c r="AK64" s="79">
        <f t="shared" si="54"/>
        <v>0</v>
      </c>
      <c r="AL64" s="79">
        <f t="shared" si="55"/>
        <v>0</v>
      </c>
      <c r="AM64" s="79">
        <f t="shared" si="56"/>
        <v>0</v>
      </c>
      <c r="AN64" s="211">
        <f t="shared" si="57"/>
        <v>0</v>
      </c>
      <c r="AO64" s="216">
        <f t="shared" si="63"/>
        <v>0</v>
      </c>
      <c r="AP64" s="68"/>
      <c r="AQ64" s="68"/>
    </row>
    <row r="65" spans="1:43" x14ac:dyDescent="0.3">
      <c r="A65" s="1" t="s">
        <v>111</v>
      </c>
      <c r="B65" t="s">
        <v>112</v>
      </c>
      <c r="C65" s="75">
        <f t="shared" si="41"/>
        <v>0</v>
      </c>
      <c r="D65" s="76">
        <f t="shared" si="42"/>
        <v>0</v>
      </c>
      <c r="E65" s="76">
        <f t="shared" si="43"/>
        <v>0</v>
      </c>
      <c r="F65" s="76">
        <f t="shared" si="44"/>
        <v>0</v>
      </c>
      <c r="G65" s="76">
        <f t="shared" si="58"/>
        <v>0</v>
      </c>
      <c r="H65" s="103">
        <f t="shared" si="59"/>
        <v>0</v>
      </c>
      <c r="I65" s="182">
        <v>0</v>
      </c>
      <c r="J65" s="182">
        <v>0</v>
      </c>
      <c r="K65" s="182">
        <v>0</v>
      </c>
      <c r="L65" s="182">
        <v>0</v>
      </c>
      <c r="M65" s="182">
        <v>0</v>
      </c>
      <c r="N65" s="182">
        <v>0</v>
      </c>
      <c r="O65" s="182"/>
      <c r="P65" s="182"/>
      <c r="Q65" s="182"/>
      <c r="R65" s="182"/>
      <c r="S65" s="182"/>
      <c r="T65" s="213"/>
      <c r="U65" s="215">
        <f t="shared" si="60"/>
        <v>0</v>
      </c>
      <c r="V65" s="79"/>
      <c r="W65" s="78">
        <f t="shared" si="45"/>
        <v>0</v>
      </c>
      <c r="X65" s="79">
        <f t="shared" si="10"/>
        <v>0</v>
      </c>
      <c r="Y65" s="79">
        <f t="shared" si="11"/>
        <v>0</v>
      </c>
      <c r="Z65" s="79">
        <f t="shared" si="12"/>
        <v>0</v>
      </c>
      <c r="AA65" s="79">
        <f t="shared" si="61"/>
        <v>0</v>
      </c>
      <c r="AB65" s="220">
        <f t="shared" si="62"/>
        <v>0</v>
      </c>
      <c r="AC65" s="105">
        <f t="shared" si="46"/>
        <v>0</v>
      </c>
      <c r="AD65" s="79">
        <f t="shared" si="47"/>
        <v>0</v>
      </c>
      <c r="AE65" s="79">
        <f t="shared" si="48"/>
        <v>0</v>
      </c>
      <c r="AF65" s="79">
        <f t="shared" si="49"/>
        <v>0</v>
      </c>
      <c r="AG65" s="79">
        <f t="shared" si="50"/>
        <v>0</v>
      </c>
      <c r="AH65" s="79">
        <f t="shared" si="51"/>
        <v>0</v>
      </c>
      <c r="AI65" s="79">
        <f t="shared" si="52"/>
        <v>0</v>
      </c>
      <c r="AJ65" s="79">
        <f t="shared" si="53"/>
        <v>0</v>
      </c>
      <c r="AK65" s="79">
        <f t="shared" si="54"/>
        <v>0</v>
      </c>
      <c r="AL65" s="79">
        <f t="shared" si="55"/>
        <v>0</v>
      </c>
      <c r="AM65" s="79">
        <f t="shared" si="56"/>
        <v>0</v>
      </c>
      <c r="AN65" s="211">
        <f t="shared" si="57"/>
        <v>0</v>
      </c>
      <c r="AO65" s="216">
        <f t="shared" si="63"/>
        <v>0</v>
      </c>
      <c r="AP65" s="68"/>
      <c r="AQ65" s="68"/>
    </row>
    <row r="66" spans="1:43" x14ac:dyDescent="0.3">
      <c r="A66" s="1" t="s">
        <v>113</v>
      </c>
      <c r="B66" t="s">
        <v>114</v>
      </c>
      <c r="C66" s="75">
        <f t="shared" si="41"/>
        <v>0</v>
      </c>
      <c r="D66" s="76">
        <f t="shared" si="42"/>
        <v>0</v>
      </c>
      <c r="E66" s="76">
        <f t="shared" si="43"/>
        <v>0</v>
      </c>
      <c r="F66" s="76">
        <f t="shared" si="44"/>
        <v>0</v>
      </c>
      <c r="G66" s="76">
        <f t="shared" si="58"/>
        <v>0</v>
      </c>
      <c r="H66" s="103">
        <f t="shared" si="59"/>
        <v>0</v>
      </c>
      <c r="I66" s="182">
        <v>0</v>
      </c>
      <c r="J66" s="182">
        <v>0</v>
      </c>
      <c r="K66" s="182">
        <v>0</v>
      </c>
      <c r="L66" s="182">
        <v>0</v>
      </c>
      <c r="M66" s="182">
        <v>0</v>
      </c>
      <c r="N66" s="182">
        <v>0</v>
      </c>
      <c r="O66" s="182"/>
      <c r="P66" s="182"/>
      <c r="Q66" s="182"/>
      <c r="R66" s="182"/>
      <c r="S66" s="182"/>
      <c r="T66" s="213"/>
      <c r="U66" s="215">
        <f t="shared" si="60"/>
        <v>0</v>
      </c>
      <c r="V66" s="79"/>
      <c r="W66" s="78">
        <f t="shared" si="45"/>
        <v>0</v>
      </c>
      <c r="X66" s="79">
        <f t="shared" si="10"/>
        <v>0</v>
      </c>
      <c r="Y66" s="79">
        <f t="shared" si="11"/>
        <v>0</v>
      </c>
      <c r="Z66" s="79">
        <f t="shared" si="12"/>
        <v>0</v>
      </c>
      <c r="AA66" s="79">
        <f t="shared" si="61"/>
        <v>0</v>
      </c>
      <c r="AB66" s="220">
        <f t="shared" si="62"/>
        <v>0</v>
      </c>
      <c r="AC66" s="105">
        <f t="shared" si="46"/>
        <v>0</v>
      </c>
      <c r="AD66" s="79">
        <f t="shared" si="47"/>
        <v>0</v>
      </c>
      <c r="AE66" s="79">
        <f t="shared" si="48"/>
        <v>0</v>
      </c>
      <c r="AF66" s="79">
        <f t="shared" si="49"/>
        <v>0</v>
      </c>
      <c r="AG66" s="79">
        <f t="shared" si="50"/>
        <v>0</v>
      </c>
      <c r="AH66" s="79">
        <f t="shared" si="51"/>
        <v>0</v>
      </c>
      <c r="AI66" s="79">
        <f t="shared" si="52"/>
        <v>0</v>
      </c>
      <c r="AJ66" s="79">
        <f t="shared" si="53"/>
        <v>0</v>
      </c>
      <c r="AK66" s="79">
        <f t="shared" si="54"/>
        <v>0</v>
      </c>
      <c r="AL66" s="79">
        <f t="shared" si="55"/>
        <v>0</v>
      </c>
      <c r="AM66" s="79">
        <f t="shared" si="56"/>
        <v>0</v>
      </c>
      <c r="AN66" s="211">
        <f t="shared" si="57"/>
        <v>0</v>
      </c>
      <c r="AO66" s="216">
        <f t="shared" si="63"/>
        <v>0</v>
      </c>
      <c r="AP66" s="68"/>
      <c r="AQ66" s="68"/>
    </row>
    <row r="67" spans="1:43" x14ac:dyDescent="0.3">
      <c r="A67" s="1" t="s">
        <v>115</v>
      </c>
      <c r="B67" t="s">
        <v>116</v>
      </c>
      <c r="C67" s="75">
        <f t="shared" si="41"/>
        <v>404068.12000000029</v>
      </c>
      <c r="D67" s="76">
        <f t="shared" si="42"/>
        <v>471412.80666666705</v>
      </c>
      <c r="E67" s="76">
        <f t="shared" si="43"/>
        <v>0</v>
      </c>
      <c r="F67" s="76">
        <f t="shared" si="44"/>
        <v>0</v>
      </c>
      <c r="G67" s="76">
        <f t="shared" si="58"/>
        <v>0</v>
      </c>
      <c r="H67" s="103">
        <f t="shared" si="59"/>
        <v>-1</v>
      </c>
      <c r="I67" s="182">
        <v>0</v>
      </c>
      <c r="J67" s="182">
        <v>1414238.4200000011</v>
      </c>
      <c r="K67" s="182">
        <v>0</v>
      </c>
      <c r="L67" s="182">
        <v>0</v>
      </c>
      <c r="M67" s="182">
        <v>0</v>
      </c>
      <c r="N67" s="182">
        <v>0</v>
      </c>
      <c r="O67" s="182"/>
      <c r="P67" s="182"/>
      <c r="Q67" s="182"/>
      <c r="R67" s="182"/>
      <c r="S67" s="182"/>
      <c r="T67" s="213"/>
      <c r="U67" s="215">
        <f t="shared" si="60"/>
        <v>1414238.4200000011</v>
      </c>
      <c r="V67" s="79"/>
      <c r="W67" s="78">
        <f t="shared" si="45"/>
        <v>0.98886035925799098</v>
      </c>
      <c r="X67" s="79">
        <f t="shared" si="10"/>
        <v>1.1394874782252784</v>
      </c>
      <c r="Y67" s="79">
        <f t="shared" si="11"/>
        <v>0</v>
      </c>
      <c r="Z67" s="79">
        <f t="shared" si="12"/>
        <v>0</v>
      </c>
      <c r="AA67" s="79">
        <f t="shared" si="61"/>
        <v>0</v>
      </c>
      <c r="AB67" s="220">
        <f t="shared" si="62"/>
        <v>-1</v>
      </c>
      <c r="AC67" s="105">
        <f t="shared" si="46"/>
        <v>0</v>
      </c>
      <c r="AD67" s="79">
        <f t="shared" si="47"/>
        <v>3.4208769417581433</v>
      </c>
      <c r="AE67" s="79">
        <f t="shared" si="48"/>
        <v>0</v>
      </c>
      <c r="AF67" s="79">
        <f t="shared" si="49"/>
        <v>0</v>
      </c>
      <c r="AG67" s="79">
        <f t="shared" si="50"/>
        <v>0</v>
      </c>
      <c r="AH67" s="79">
        <f t="shared" si="51"/>
        <v>0</v>
      </c>
      <c r="AI67" s="79">
        <f t="shared" si="52"/>
        <v>0</v>
      </c>
      <c r="AJ67" s="79">
        <f t="shared" si="53"/>
        <v>0</v>
      </c>
      <c r="AK67" s="79">
        <f t="shared" si="54"/>
        <v>0</v>
      </c>
      <c r="AL67" s="79">
        <f t="shared" si="55"/>
        <v>0</v>
      </c>
      <c r="AM67" s="79">
        <f t="shared" si="56"/>
        <v>0</v>
      </c>
      <c r="AN67" s="211">
        <f t="shared" si="57"/>
        <v>0</v>
      </c>
      <c r="AO67" s="216">
        <f t="shared" si="63"/>
        <v>3.4208769417581433</v>
      </c>
      <c r="AP67" s="68"/>
      <c r="AQ67" s="68"/>
    </row>
    <row r="68" spans="1:43" x14ac:dyDescent="0.3">
      <c r="A68" s="1" t="s">
        <v>117</v>
      </c>
      <c r="B68" t="s">
        <v>118</v>
      </c>
      <c r="C68" s="75">
        <f t="shared" si="41"/>
        <v>0</v>
      </c>
      <c r="D68" s="76">
        <f t="shared" si="42"/>
        <v>0</v>
      </c>
      <c r="E68" s="76">
        <f t="shared" si="43"/>
        <v>0</v>
      </c>
      <c r="F68" s="76">
        <f t="shared" si="44"/>
        <v>0</v>
      </c>
      <c r="G68" s="76">
        <f t="shared" si="58"/>
        <v>0</v>
      </c>
      <c r="H68" s="103">
        <f t="shared" si="59"/>
        <v>0</v>
      </c>
      <c r="I68" s="182">
        <v>0</v>
      </c>
      <c r="J68" s="182">
        <v>0</v>
      </c>
      <c r="K68" s="182">
        <v>0</v>
      </c>
      <c r="L68" s="182">
        <v>0</v>
      </c>
      <c r="M68" s="182">
        <v>0</v>
      </c>
      <c r="N68" s="182">
        <v>0</v>
      </c>
      <c r="O68" s="182"/>
      <c r="P68" s="182"/>
      <c r="Q68" s="182"/>
      <c r="R68" s="182"/>
      <c r="S68" s="182"/>
      <c r="T68" s="213"/>
      <c r="U68" s="215">
        <f t="shared" si="60"/>
        <v>0</v>
      </c>
      <c r="V68" s="79"/>
      <c r="W68" s="78">
        <f t="shared" si="45"/>
        <v>0</v>
      </c>
      <c r="X68" s="79">
        <f t="shared" si="10"/>
        <v>0</v>
      </c>
      <c r="Y68" s="79">
        <f t="shared" si="11"/>
        <v>0</v>
      </c>
      <c r="Z68" s="79">
        <f t="shared" si="12"/>
        <v>0</v>
      </c>
      <c r="AA68" s="79">
        <f t="shared" si="61"/>
        <v>0</v>
      </c>
      <c r="AB68" s="220">
        <f t="shared" si="62"/>
        <v>0</v>
      </c>
      <c r="AC68" s="105">
        <f t="shared" si="46"/>
        <v>0</v>
      </c>
      <c r="AD68" s="79">
        <f t="shared" si="47"/>
        <v>0</v>
      </c>
      <c r="AE68" s="79">
        <f t="shared" si="48"/>
        <v>0</v>
      </c>
      <c r="AF68" s="79">
        <f t="shared" si="49"/>
        <v>0</v>
      </c>
      <c r="AG68" s="79">
        <f t="shared" si="50"/>
        <v>0</v>
      </c>
      <c r="AH68" s="79">
        <f t="shared" si="51"/>
        <v>0</v>
      </c>
      <c r="AI68" s="79">
        <f t="shared" si="52"/>
        <v>0</v>
      </c>
      <c r="AJ68" s="79">
        <f t="shared" si="53"/>
        <v>0</v>
      </c>
      <c r="AK68" s="79">
        <f t="shared" si="54"/>
        <v>0</v>
      </c>
      <c r="AL68" s="79">
        <f t="shared" si="55"/>
        <v>0</v>
      </c>
      <c r="AM68" s="79">
        <f t="shared" si="56"/>
        <v>0</v>
      </c>
      <c r="AN68" s="211">
        <f t="shared" si="57"/>
        <v>0</v>
      </c>
      <c r="AO68" s="216">
        <f t="shared" si="63"/>
        <v>0</v>
      </c>
      <c r="AP68" s="68"/>
      <c r="AQ68" s="68"/>
    </row>
    <row r="69" spans="1:43" x14ac:dyDescent="0.3">
      <c r="A69" s="1" t="s">
        <v>119</v>
      </c>
      <c r="B69" t="s">
        <v>120</v>
      </c>
      <c r="C69" s="75">
        <f t="shared" si="41"/>
        <v>0</v>
      </c>
      <c r="D69" s="76">
        <f t="shared" si="42"/>
        <v>0</v>
      </c>
      <c r="E69" s="76">
        <f t="shared" si="43"/>
        <v>0</v>
      </c>
      <c r="F69" s="76">
        <f t="shared" si="44"/>
        <v>0</v>
      </c>
      <c r="G69" s="76">
        <f t="shared" si="58"/>
        <v>0</v>
      </c>
      <c r="H69" s="103">
        <f t="shared" si="59"/>
        <v>0</v>
      </c>
      <c r="I69" s="182">
        <v>0</v>
      </c>
      <c r="J69" s="182">
        <v>0</v>
      </c>
      <c r="K69" s="182">
        <v>0</v>
      </c>
      <c r="L69" s="182">
        <v>0</v>
      </c>
      <c r="M69" s="182">
        <v>0</v>
      </c>
      <c r="N69" s="182">
        <v>0</v>
      </c>
      <c r="O69" s="182"/>
      <c r="P69" s="182"/>
      <c r="Q69" s="182"/>
      <c r="R69" s="182"/>
      <c r="S69" s="182"/>
      <c r="T69" s="213"/>
      <c r="U69" s="215">
        <f t="shared" si="60"/>
        <v>0</v>
      </c>
      <c r="V69" s="79"/>
      <c r="W69" s="78">
        <f t="shared" si="45"/>
        <v>0</v>
      </c>
      <c r="X69" s="79">
        <f t="shared" si="10"/>
        <v>0</v>
      </c>
      <c r="Y69" s="79">
        <f t="shared" si="11"/>
        <v>0</v>
      </c>
      <c r="Z69" s="79">
        <f t="shared" si="12"/>
        <v>0</v>
      </c>
      <c r="AA69" s="79">
        <f t="shared" si="61"/>
        <v>0</v>
      </c>
      <c r="AB69" s="220">
        <f t="shared" si="62"/>
        <v>0</v>
      </c>
      <c r="AC69" s="105">
        <f t="shared" si="46"/>
        <v>0</v>
      </c>
      <c r="AD69" s="79">
        <f t="shared" si="47"/>
        <v>0</v>
      </c>
      <c r="AE69" s="79">
        <f t="shared" si="48"/>
        <v>0</v>
      </c>
      <c r="AF69" s="79">
        <f t="shared" si="49"/>
        <v>0</v>
      </c>
      <c r="AG69" s="79">
        <f t="shared" si="50"/>
        <v>0</v>
      </c>
      <c r="AH69" s="79">
        <f t="shared" si="51"/>
        <v>0</v>
      </c>
      <c r="AI69" s="79">
        <f t="shared" si="52"/>
        <v>0</v>
      </c>
      <c r="AJ69" s="79">
        <f t="shared" si="53"/>
        <v>0</v>
      </c>
      <c r="AK69" s="79">
        <f t="shared" si="54"/>
        <v>0</v>
      </c>
      <c r="AL69" s="79">
        <f t="shared" si="55"/>
        <v>0</v>
      </c>
      <c r="AM69" s="79">
        <f t="shared" si="56"/>
        <v>0</v>
      </c>
      <c r="AN69" s="211">
        <f t="shared" si="57"/>
        <v>0</v>
      </c>
      <c r="AO69" s="216">
        <f t="shared" si="63"/>
        <v>0</v>
      </c>
      <c r="AP69" s="68"/>
      <c r="AQ69" s="68"/>
    </row>
    <row r="70" spans="1:43" x14ac:dyDescent="0.3">
      <c r="A70" s="1" t="s">
        <v>121</v>
      </c>
      <c r="B70" t="s">
        <v>122</v>
      </c>
      <c r="C70" s="75">
        <f t="shared" si="41"/>
        <v>0</v>
      </c>
      <c r="D70" s="76">
        <f t="shared" si="42"/>
        <v>0</v>
      </c>
      <c r="E70" s="76">
        <f t="shared" si="43"/>
        <v>0</v>
      </c>
      <c r="F70" s="76">
        <f t="shared" si="44"/>
        <v>0</v>
      </c>
      <c r="G70" s="76">
        <f t="shared" si="58"/>
        <v>0</v>
      </c>
      <c r="H70" s="103">
        <f t="shared" si="59"/>
        <v>0</v>
      </c>
      <c r="I70" s="182">
        <v>0</v>
      </c>
      <c r="J70" s="182">
        <v>0</v>
      </c>
      <c r="K70" s="182">
        <v>0</v>
      </c>
      <c r="L70" s="182">
        <v>0</v>
      </c>
      <c r="M70" s="182">
        <v>0</v>
      </c>
      <c r="N70" s="182">
        <v>0</v>
      </c>
      <c r="O70" s="182"/>
      <c r="P70" s="182"/>
      <c r="Q70" s="182"/>
      <c r="R70" s="182"/>
      <c r="S70" s="182"/>
      <c r="T70" s="213"/>
      <c r="U70" s="215">
        <f t="shared" si="60"/>
        <v>0</v>
      </c>
      <c r="V70" s="79"/>
      <c r="W70" s="78">
        <f t="shared" si="45"/>
        <v>0</v>
      </c>
      <c r="X70" s="79">
        <f t="shared" si="10"/>
        <v>0</v>
      </c>
      <c r="Y70" s="79">
        <f t="shared" si="11"/>
        <v>0</v>
      </c>
      <c r="Z70" s="79">
        <f t="shared" si="12"/>
        <v>0</v>
      </c>
      <c r="AA70" s="79">
        <f t="shared" si="61"/>
        <v>0</v>
      </c>
      <c r="AB70" s="220">
        <f t="shared" si="62"/>
        <v>0</v>
      </c>
      <c r="AC70" s="105">
        <f t="shared" si="46"/>
        <v>0</v>
      </c>
      <c r="AD70" s="79">
        <f t="shared" si="47"/>
        <v>0</v>
      </c>
      <c r="AE70" s="79">
        <f t="shared" si="48"/>
        <v>0</v>
      </c>
      <c r="AF70" s="79">
        <f t="shared" si="49"/>
        <v>0</v>
      </c>
      <c r="AG70" s="79">
        <f t="shared" si="50"/>
        <v>0</v>
      </c>
      <c r="AH70" s="79">
        <f t="shared" si="51"/>
        <v>0</v>
      </c>
      <c r="AI70" s="79">
        <f t="shared" si="52"/>
        <v>0</v>
      </c>
      <c r="AJ70" s="79">
        <f t="shared" si="53"/>
        <v>0</v>
      </c>
      <c r="AK70" s="79">
        <f t="shared" si="54"/>
        <v>0</v>
      </c>
      <c r="AL70" s="79">
        <f t="shared" si="55"/>
        <v>0</v>
      </c>
      <c r="AM70" s="79">
        <f t="shared" si="56"/>
        <v>0</v>
      </c>
      <c r="AN70" s="211">
        <f t="shared" si="57"/>
        <v>0</v>
      </c>
      <c r="AO70" s="216">
        <f t="shared" si="63"/>
        <v>0</v>
      </c>
      <c r="AP70" s="68"/>
      <c r="AQ70" s="68"/>
    </row>
    <row r="71" spans="1:43" x14ac:dyDescent="0.3">
      <c r="A71" s="1" t="s">
        <v>123</v>
      </c>
      <c r="B71" t="s">
        <v>124</v>
      </c>
      <c r="C71" s="75">
        <f t="shared" si="41"/>
        <v>789281.93714285712</v>
      </c>
      <c r="D71" s="76">
        <f t="shared" si="42"/>
        <v>474262.60000000003</v>
      </c>
      <c r="E71" s="76">
        <f t="shared" si="43"/>
        <v>446566.32666666666</v>
      </c>
      <c r="F71" s="76">
        <f t="shared" si="44"/>
        <v>0</v>
      </c>
      <c r="G71" s="76">
        <f t="shared" si="58"/>
        <v>0</v>
      </c>
      <c r="H71" s="103">
        <f t="shared" si="59"/>
        <v>-5.8398603080515671E-2</v>
      </c>
      <c r="I71" s="182">
        <v>499555.75</v>
      </c>
      <c r="J71" s="182">
        <v>476032.25</v>
      </c>
      <c r="K71" s="182">
        <v>447199.8</v>
      </c>
      <c r="L71" s="182">
        <v>498301.78</v>
      </c>
      <c r="M71" s="182">
        <v>461391.8</v>
      </c>
      <c r="N71" s="182">
        <v>380005.4</v>
      </c>
      <c r="O71" s="182"/>
      <c r="P71" s="182"/>
      <c r="Q71" s="182"/>
      <c r="R71" s="182"/>
      <c r="S71" s="182"/>
      <c r="T71" s="213"/>
      <c r="U71" s="215">
        <f t="shared" si="60"/>
        <v>2762486.78</v>
      </c>
      <c r="V71" s="79"/>
      <c r="W71" s="78">
        <f t="shared" si="45"/>
        <v>1.9315793087535047</v>
      </c>
      <c r="X71" s="79">
        <f t="shared" si="10"/>
        <v>1.1463759287996791</v>
      </c>
      <c r="Y71" s="79">
        <f t="shared" si="11"/>
        <v>1.1066386640696115</v>
      </c>
      <c r="Z71" s="79">
        <f t="shared" si="12"/>
        <v>0</v>
      </c>
      <c r="AA71" s="79">
        <f t="shared" si="61"/>
        <v>0</v>
      </c>
      <c r="AB71" s="220">
        <f t="shared" si="62"/>
        <v>-3.4663380250555972E-2</v>
      </c>
      <c r="AC71" s="105">
        <f t="shared" si="46"/>
        <v>1.2039170534677135</v>
      </c>
      <c r="AD71" s="79">
        <f t="shared" si="47"/>
        <v>1.1514662057888703</v>
      </c>
      <c r="AE71" s="79">
        <f t="shared" si="48"/>
        <v>1.0834325834257998</v>
      </c>
      <c r="AF71" s="79">
        <f t="shared" si="49"/>
        <v>1.2186903833125857</v>
      </c>
      <c r="AG71" s="79">
        <f t="shared" si="50"/>
        <v>1.145822540870632</v>
      </c>
      <c r="AH71" s="79">
        <f t="shared" si="51"/>
        <v>0.95228469900713208</v>
      </c>
      <c r="AI71" s="79">
        <f t="shared" si="52"/>
        <v>0</v>
      </c>
      <c r="AJ71" s="79">
        <f t="shared" si="53"/>
        <v>0</v>
      </c>
      <c r="AK71" s="79">
        <f t="shared" si="54"/>
        <v>0</v>
      </c>
      <c r="AL71" s="79">
        <f t="shared" si="55"/>
        <v>0</v>
      </c>
      <c r="AM71" s="79">
        <f t="shared" si="56"/>
        <v>0</v>
      </c>
      <c r="AN71" s="211">
        <f t="shared" si="57"/>
        <v>0</v>
      </c>
      <c r="AO71" s="216">
        <f t="shared" si="63"/>
        <v>6.7556134658727336</v>
      </c>
      <c r="AP71" s="68"/>
      <c r="AQ71" s="68"/>
    </row>
    <row r="72" spans="1:43" x14ac:dyDescent="0.3">
      <c r="A72" s="1" t="s">
        <v>125</v>
      </c>
      <c r="B72" t="s">
        <v>126</v>
      </c>
      <c r="C72" s="75">
        <f t="shared" si="41"/>
        <v>259206.70285714284</v>
      </c>
      <c r="D72" s="76">
        <f t="shared" si="42"/>
        <v>165864.77666666667</v>
      </c>
      <c r="E72" s="76">
        <f t="shared" si="43"/>
        <v>136543.04333333333</v>
      </c>
      <c r="F72" s="76">
        <f t="shared" si="44"/>
        <v>0</v>
      </c>
      <c r="G72" s="76">
        <f t="shared" si="58"/>
        <v>0</v>
      </c>
      <c r="H72" s="103">
        <f t="shared" si="59"/>
        <v>-0.17678095327171434</v>
      </c>
      <c r="I72" s="182">
        <v>177668.48000000001</v>
      </c>
      <c r="J72" s="182">
        <v>173578.34</v>
      </c>
      <c r="K72" s="182">
        <v>146347.51</v>
      </c>
      <c r="L72" s="182">
        <v>141695.82</v>
      </c>
      <c r="M72" s="182">
        <v>137601.13</v>
      </c>
      <c r="N72" s="182">
        <v>130332.18</v>
      </c>
      <c r="O72" s="182"/>
      <c r="P72" s="182"/>
      <c r="Q72" s="182"/>
      <c r="R72" s="182"/>
      <c r="S72" s="182"/>
      <c r="T72" s="213"/>
      <c r="U72" s="215">
        <f t="shared" si="60"/>
        <v>907223.46</v>
      </c>
      <c r="V72" s="79"/>
      <c r="W72" s="78">
        <f t="shared" si="45"/>
        <v>0.63434658816784018</v>
      </c>
      <c r="X72" s="79">
        <f t="shared" si="10"/>
        <v>0.40092427150359594</v>
      </c>
      <c r="Y72" s="79">
        <f t="shared" si="11"/>
        <v>0.33836812594064769</v>
      </c>
      <c r="Z72" s="79">
        <f t="shared" si="12"/>
        <v>0</v>
      </c>
      <c r="AA72" s="79">
        <f t="shared" si="61"/>
        <v>0</v>
      </c>
      <c r="AB72" s="220">
        <f t="shared" si="62"/>
        <v>-0.1560298290955108</v>
      </c>
      <c r="AC72" s="105">
        <f t="shared" si="46"/>
        <v>0.42817666083452632</v>
      </c>
      <c r="AD72" s="79">
        <f t="shared" si="47"/>
        <v>0.4198656552511526</v>
      </c>
      <c r="AE72" s="79">
        <f t="shared" si="48"/>
        <v>0.35455664523381514</v>
      </c>
      <c r="AF72" s="79">
        <f t="shared" si="49"/>
        <v>0.34654368119975643</v>
      </c>
      <c r="AG72" s="79">
        <f t="shared" si="50"/>
        <v>0.34171928587215933</v>
      </c>
      <c r="AH72" s="79">
        <f t="shared" si="51"/>
        <v>0.3266094134510808</v>
      </c>
      <c r="AI72" s="79">
        <f t="shared" si="52"/>
        <v>0</v>
      </c>
      <c r="AJ72" s="79">
        <f t="shared" si="53"/>
        <v>0</v>
      </c>
      <c r="AK72" s="79">
        <f t="shared" si="54"/>
        <v>0</v>
      </c>
      <c r="AL72" s="79">
        <f t="shared" si="55"/>
        <v>0</v>
      </c>
      <c r="AM72" s="79">
        <f t="shared" si="56"/>
        <v>0</v>
      </c>
      <c r="AN72" s="211">
        <f t="shared" si="57"/>
        <v>0</v>
      </c>
      <c r="AO72" s="216">
        <f t="shared" si="63"/>
        <v>2.2174713418424905</v>
      </c>
      <c r="AP72" s="68"/>
      <c r="AQ72" s="68"/>
    </row>
    <row r="73" spans="1:43" x14ac:dyDescent="0.3">
      <c r="A73" s="1" t="s">
        <v>127</v>
      </c>
      <c r="B73" t="s">
        <v>128</v>
      </c>
      <c r="C73" s="75">
        <f t="shared" si="41"/>
        <v>6473983.3314285707</v>
      </c>
      <c r="D73" s="76">
        <f t="shared" si="42"/>
        <v>3819032.853333333</v>
      </c>
      <c r="E73" s="76">
        <f t="shared" si="43"/>
        <v>3733947.6999999997</v>
      </c>
      <c r="F73" s="76">
        <f t="shared" si="44"/>
        <v>0</v>
      </c>
      <c r="G73" s="76">
        <f t="shared" si="58"/>
        <v>0</v>
      </c>
      <c r="H73" s="103">
        <f t="shared" si="59"/>
        <v>-2.2279241001833539E-2</v>
      </c>
      <c r="I73" s="182">
        <v>3769042.18</v>
      </c>
      <c r="J73" s="182">
        <v>3573506.17</v>
      </c>
      <c r="K73" s="182">
        <v>4114550.21</v>
      </c>
      <c r="L73" s="182">
        <v>4052779.26</v>
      </c>
      <c r="M73" s="182">
        <v>3933024.28</v>
      </c>
      <c r="N73" s="182">
        <v>3216039.56</v>
      </c>
      <c r="O73" s="182"/>
      <c r="P73" s="182"/>
      <c r="Q73" s="182"/>
      <c r="R73" s="182"/>
      <c r="S73" s="182"/>
      <c r="T73" s="213"/>
      <c r="U73" s="215">
        <f t="shared" si="60"/>
        <v>22658941.659999996</v>
      </c>
      <c r="V73" s="79"/>
      <c r="W73" s="78">
        <f t="shared" si="45"/>
        <v>15.843530251648403</v>
      </c>
      <c r="X73" s="79">
        <f t="shared" si="10"/>
        <v>9.2312725784333143</v>
      </c>
      <c r="Y73" s="79">
        <f t="shared" si="11"/>
        <v>9.2531179528862495</v>
      </c>
      <c r="Z73" s="79">
        <f t="shared" si="12"/>
        <v>0</v>
      </c>
      <c r="AA73" s="79">
        <f t="shared" si="61"/>
        <v>0</v>
      </c>
      <c r="AB73" s="220">
        <f t="shared" si="62"/>
        <v>2.3664531912936651E-3</v>
      </c>
      <c r="AC73" s="105">
        <f t="shared" si="46"/>
        <v>9.083298822486034</v>
      </c>
      <c r="AD73" s="79">
        <f t="shared" si="47"/>
        <v>8.6438924903365635</v>
      </c>
      <c r="AE73" s="79">
        <f t="shared" si="48"/>
        <v>9.9683357721883308</v>
      </c>
      <c r="AF73" s="79">
        <f t="shared" si="49"/>
        <v>9.9118311595248514</v>
      </c>
      <c r="AG73" s="79">
        <f t="shared" si="50"/>
        <v>9.7672907793668795</v>
      </c>
      <c r="AH73" s="79">
        <f t="shared" si="51"/>
        <v>8.0593203791041628</v>
      </c>
      <c r="AI73" s="79">
        <f t="shared" si="52"/>
        <v>0</v>
      </c>
      <c r="AJ73" s="79">
        <f t="shared" si="53"/>
        <v>0</v>
      </c>
      <c r="AK73" s="79">
        <f t="shared" si="54"/>
        <v>0</v>
      </c>
      <c r="AL73" s="79">
        <f t="shared" si="55"/>
        <v>0</v>
      </c>
      <c r="AM73" s="79">
        <f t="shared" si="56"/>
        <v>0</v>
      </c>
      <c r="AN73" s="211">
        <f t="shared" si="57"/>
        <v>0</v>
      </c>
      <c r="AO73" s="216">
        <f t="shared" si="63"/>
        <v>55.433969403006827</v>
      </c>
      <c r="AP73" s="68"/>
      <c r="AQ73" s="68"/>
    </row>
    <row r="74" spans="1:43" x14ac:dyDescent="0.3">
      <c r="A74" s="1" t="s">
        <v>129</v>
      </c>
      <c r="B74" t="s">
        <v>130</v>
      </c>
      <c r="C74" s="75">
        <f t="shared" si="41"/>
        <v>0</v>
      </c>
      <c r="D74" s="76">
        <f t="shared" si="42"/>
        <v>0</v>
      </c>
      <c r="E74" s="76">
        <f t="shared" si="43"/>
        <v>0</v>
      </c>
      <c r="F74" s="76">
        <f t="shared" si="44"/>
        <v>0</v>
      </c>
      <c r="G74" s="76">
        <f t="shared" si="58"/>
        <v>0</v>
      </c>
      <c r="H74" s="103">
        <f t="shared" si="59"/>
        <v>0</v>
      </c>
      <c r="I74" s="182">
        <v>0</v>
      </c>
      <c r="J74" s="182">
        <v>0</v>
      </c>
      <c r="K74" s="182">
        <v>0</v>
      </c>
      <c r="L74" s="182">
        <v>0</v>
      </c>
      <c r="M74" s="182">
        <v>0</v>
      </c>
      <c r="N74" s="182">
        <v>0</v>
      </c>
      <c r="O74" s="182"/>
      <c r="P74" s="182"/>
      <c r="Q74" s="182"/>
      <c r="R74" s="182"/>
      <c r="S74" s="182"/>
      <c r="T74" s="213"/>
      <c r="U74" s="215">
        <f t="shared" si="60"/>
        <v>0</v>
      </c>
      <c r="V74" s="79"/>
      <c r="W74" s="78">
        <f t="shared" si="45"/>
        <v>0</v>
      </c>
      <c r="X74" s="79">
        <f t="shared" si="10"/>
        <v>0</v>
      </c>
      <c r="Y74" s="79">
        <f t="shared" si="11"/>
        <v>0</v>
      </c>
      <c r="Z74" s="79">
        <f t="shared" si="12"/>
        <v>0</v>
      </c>
      <c r="AA74" s="79">
        <f t="shared" si="61"/>
        <v>0</v>
      </c>
      <c r="AB74" s="220">
        <f t="shared" si="62"/>
        <v>0</v>
      </c>
      <c r="AC74" s="105">
        <f t="shared" si="46"/>
        <v>0</v>
      </c>
      <c r="AD74" s="79">
        <f t="shared" si="47"/>
        <v>0</v>
      </c>
      <c r="AE74" s="79">
        <f t="shared" si="48"/>
        <v>0</v>
      </c>
      <c r="AF74" s="79">
        <f t="shared" si="49"/>
        <v>0</v>
      </c>
      <c r="AG74" s="79">
        <f t="shared" si="50"/>
        <v>0</v>
      </c>
      <c r="AH74" s="79">
        <f t="shared" si="51"/>
        <v>0</v>
      </c>
      <c r="AI74" s="79">
        <f t="shared" si="52"/>
        <v>0</v>
      </c>
      <c r="AJ74" s="79">
        <f t="shared" si="53"/>
        <v>0</v>
      </c>
      <c r="AK74" s="79">
        <f t="shared" si="54"/>
        <v>0</v>
      </c>
      <c r="AL74" s="79">
        <f t="shared" si="55"/>
        <v>0</v>
      </c>
      <c r="AM74" s="79">
        <f t="shared" si="56"/>
        <v>0</v>
      </c>
      <c r="AN74" s="211">
        <f t="shared" si="57"/>
        <v>0</v>
      </c>
      <c r="AO74" s="216">
        <f t="shared" si="63"/>
        <v>0</v>
      </c>
      <c r="AP74" s="68"/>
      <c r="AQ74" s="68"/>
    </row>
    <row r="75" spans="1:43" x14ac:dyDescent="0.3">
      <c r="A75" s="1" t="s">
        <v>131</v>
      </c>
      <c r="B75" t="s">
        <v>132</v>
      </c>
      <c r="C75" s="75">
        <f t="shared" si="41"/>
        <v>658590.56285714277</v>
      </c>
      <c r="D75" s="76">
        <f t="shared" si="42"/>
        <v>378638.28666666662</v>
      </c>
      <c r="E75" s="76">
        <f t="shared" si="43"/>
        <v>389717.37000000005</v>
      </c>
      <c r="F75" s="76">
        <f t="shared" si="44"/>
        <v>0</v>
      </c>
      <c r="G75" s="76">
        <f t="shared" si="58"/>
        <v>0</v>
      </c>
      <c r="H75" s="103">
        <f t="shared" si="59"/>
        <v>2.9260335585362705E-2</v>
      </c>
      <c r="I75" s="182">
        <v>310953.01</v>
      </c>
      <c r="J75" s="182">
        <v>324422.17</v>
      </c>
      <c r="K75" s="182">
        <v>500539.68</v>
      </c>
      <c r="L75" s="182">
        <v>368699.96</v>
      </c>
      <c r="M75" s="182">
        <v>415951.96</v>
      </c>
      <c r="N75" s="182">
        <v>384500.19</v>
      </c>
      <c r="O75" s="182"/>
      <c r="P75" s="182"/>
      <c r="Q75" s="182"/>
      <c r="R75" s="182"/>
      <c r="S75" s="182"/>
      <c r="T75" s="213"/>
      <c r="U75" s="215">
        <f t="shared" si="60"/>
        <v>2305066.9699999997</v>
      </c>
      <c r="V75" s="79"/>
      <c r="W75" s="78">
        <f t="shared" si="45"/>
        <v>1.611743338204549</v>
      </c>
      <c r="X75" s="79">
        <f t="shared" si="10"/>
        <v>0.91523518311715713</v>
      </c>
      <c r="Y75" s="79">
        <f t="shared" si="11"/>
        <v>0.96576092720811646</v>
      </c>
      <c r="Z75" s="79">
        <f t="shared" si="12"/>
        <v>0</v>
      </c>
      <c r="AA75" s="79">
        <f t="shared" si="61"/>
        <v>0</v>
      </c>
      <c r="AB75" s="220">
        <f t="shared" si="62"/>
        <v>5.5205203015552838E-2</v>
      </c>
      <c r="AC75" s="105">
        <f t="shared" si="46"/>
        <v>0.74938909534344567</v>
      </c>
      <c r="AD75" s="79">
        <f t="shared" si="47"/>
        <v>0.78473919606012366</v>
      </c>
      <c r="AE75" s="79">
        <f t="shared" si="48"/>
        <v>1.2126593048778715</v>
      </c>
      <c r="AF75" s="79">
        <f t="shared" si="49"/>
        <v>0.90172484549369869</v>
      </c>
      <c r="AG75" s="79">
        <f t="shared" si="50"/>
        <v>1.0329770309904067</v>
      </c>
      <c r="AH75" s="79">
        <f t="shared" si="51"/>
        <v>0.96354853826375908</v>
      </c>
      <c r="AI75" s="79">
        <f t="shared" si="52"/>
        <v>0</v>
      </c>
      <c r="AJ75" s="79">
        <f t="shared" si="53"/>
        <v>0</v>
      </c>
      <c r="AK75" s="79">
        <f t="shared" si="54"/>
        <v>0</v>
      </c>
      <c r="AL75" s="79">
        <f t="shared" si="55"/>
        <v>0</v>
      </c>
      <c r="AM75" s="79">
        <f t="shared" si="56"/>
        <v>0</v>
      </c>
      <c r="AN75" s="211">
        <f t="shared" si="57"/>
        <v>0</v>
      </c>
      <c r="AO75" s="216">
        <f t="shared" si="63"/>
        <v>5.645038011029305</v>
      </c>
      <c r="AP75" s="68"/>
      <c r="AQ75" s="68"/>
    </row>
    <row r="76" spans="1:43" x14ac:dyDescent="0.3">
      <c r="A76" s="1" t="s">
        <v>133</v>
      </c>
      <c r="B76" t="s">
        <v>134</v>
      </c>
      <c r="C76" s="75">
        <f t="shared" si="41"/>
        <v>701597.72571428574</v>
      </c>
      <c r="D76" s="76">
        <f t="shared" si="42"/>
        <v>477636.97666666674</v>
      </c>
      <c r="E76" s="76">
        <f t="shared" si="43"/>
        <v>340893.70333333331</v>
      </c>
      <c r="F76" s="76">
        <f t="shared" si="44"/>
        <v>0</v>
      </c>
      <c r="G76" s="76">
        <f t="shared" si="58"/>
        <v>0</v>
      </c>
      <c r="H76" s="103">
        <f t="shared" si="59"/>
        <v>-0.28629122118567429</v>
      </c>
      <c r="I76" s="182">
        <v>315982.33</v>
      </c>
      <c r="J76" s="182">
        <v>615512</v>
      </c>
      <c r="K76" s="182">
        <v>501416.6</v>
      </c>
      <c r="L76" s="182">
        <v>316985.19</v>
      </c>
      <c r="M76" s="182">
        <v>171266.67</v>
      </c>
      <c r="N76" s="182">
        <v>534429.25</v>
      </c>
      <c r="O76" s="182"/>
      <c r="P76" s="182"/>
      <c r="Q76" s="182"/>
      <c r="R76" s="182"/>
      <c r="S76" s="182"/>
      <c r="T76" s="213"/>
      <c r="U76" s="215">
        <f t="shared" si="60"/>
        <v>2455592.04</v>
      </c>
      <c r="V76" s="79"/>
      <c r="W76" s="78">
        <f t="shared" si="45"/>
        <v>1.7169931127068812</v>
      </c>
      <c r="X76" s="79">
        <f t="shared" si="10"/>
        <v>1.1545323893457353</v>
      </c>
      <c r="Y76" s="79">
        <f t="shared" si="11"/>
        <v>0.84477070911827334</v>
      </c>
      <c r="Z76" s="79">
        <f t="shared" si="12"/>
        <v>0</v>
      </c>
      <c r="AA76" s="79">
        <f t="shared" si="61"/>
        <v>0</v>
      </c>
      <c r="AB76" s="220">
        <f t="shared" si="62"/>
        <v>-0.2683005544807639</v>
      </c>
      <c r="AC76" s="105">
        <f t="shared" si="46"/>
        <v>0.76150963267155414</v>
      </c>
      <c r="AD76" s="79">
        <f t="shared" si="47"/>
        <v>1.488851369329534</v>
      </c>
      <c r="AE76" s="79">
        <f t="shared" si="48"/>
        <v>1.2147838221541711</v>
      </c>
      <c r="AF76" s="79">
        <f t="shared" si="49"/>
        <v>0.77524668425931131</v>
      </c>
      <c r="AG76" s="79">
        <f t="shared" si="50"/>
        <v>0.42532444440029504</v>
      </c>
      <c r="AH76" s="79">
        <f t="shared" si="51"/>
        <v>1.3392672774567342</v>
      </c>
      <c r="AI76" s="79">
        <f t="shared" si="52"/>
        <v>0</v>
      </c>
      <c r="AJ76" s="79">
        <f t="shared" si="53"/>
        <v>0</v>
      </c>
      <c r="AK76" s="79">
        <f t="shared" si="54"/>
        <v>0</v>
      </c>
      <c r="AL76" s="79">
        <f t="shared" si="55"/>
        <v>0</v>
      </c>
      <c r="AM76" s="79">
        <f t="shared" si="56"/>
        <v>0</v>
      </c>
      <c r="AN76" s="211">
        <f t="shared" si="57"/>
        <v>0</v>
      </c>
      <c r="AO76" s="216">
        <f t="shared" si="63"/>
        <v>6.0049832302716002</v>
      </c>
      <c r="AP76" s="68"/>
      <c r="AQ76" s="68"/>
    </row>
    <row r="77" spans="1:43" x14ac:dyDescent="0.3">
      <c r="A77" s="1" t="s">
        <v>135</v>
      </c>
      <c r="B77" t="s">
        <v>136</v>
      </c>
      <c r="C77" s="75">
        <f t="shared" si="41"/>
        <v>0</v>
      </c>
      <c r="D77" s="76">
        <f t="shared" si="42"/>
        <v>0</v>
      </c>
      <c r="E77" s="76">
        <f t="shared" si="43"/>
        <v>0</v>
      </c>
      <c r="F77" s="76">
        <f t="shared" si="44"/>
        <v>0</v>
      </c>
      <c r="G77" s="76">
        <f t="shared" si="58"/>
        <v>0</v>
      </c>
      <c r="H77" s="103">
        <f t="shared" si="59"/>
        <v>0</v>
      </c>
      <c r="I77" s="182">
        <v>0</v>
      </c>
      <c r="J77" s="182">
        <v>0</v>
      </c>
      <c r="K77" s="182">
        <v>0</v>
      </c>
      <c r="L77" s="182">
        <v>0</v>
      </c>
      <c r="M77" s="182">
        <v>0</v>
      </c>
      <c r="N77" s="182">
        <v>0</v>
      </c>
      <c r="O77" s="182"/>
      <c r="P77" s="182"/>
      <c r="Q77" s="182"/>
      <c r="R77" s="182"/>
      <c r="S77" s="182"/>
      <c r="T77" s="213"/>
      <c r="U77" s="215">
        <f t="shared" si="60"/>
        <v>0</v>
      </c>
      <c r="V77" s="79"/>
      <c r="W77" s="78">
        <f t="shared" si="45"/>
        <v>0</v>
      </c>
      <c r="X77" s="79">
        <f t="shared" si="10"/>
        <v>0</v>
      </c>
      <c r="Y77" s="79">
        <f t="shared" si="11"/>
        <v>0</v>
      </c>
      <c r="Z77" s="79">
        <f t="shared" si="12"/>
        <v>0</v>
      </c>
      <c r="AA77" s="79">
        <f t="shared" si="61"/>
        <v>0</v>
      </c>
      <c r="AB77" s="220">
        <f t="shared" si="62"/>
        <v>0</v>
      </c>
      <c r="AC77" s="105">
        <f t="shared" si="46"/>
        <v>0</v>
      </c>
      <c r="AD77" s="79">
        <f t="shared" si="47"/>
        <v>0</v>
      </c>
      <c r="AE77" s="79">
        <f t="shared" si="48"/>
        <v>0</v>
      </c>
      <c r="AF77" s="79">
        <f t="shared" si="49"/>
        <v>0</v>
      </c>
      <c r="AG77" s="79">
        <f t="shared" si="50"/>
        <v>0</v>
      </c>
      <c r="AH77" s="79">
        <f t="shared" si="51"/>
        <v>0</v>
      </c>
      <c r="AI77" s="79">
        <f t="shared" si="52"/>
        <v>0</v>
      </c>
      <c r="AJ77" s="79">
        <f t="shared" si="53"/>
        <v>0</v>
      </c>
      <c r="AK77" s="79">
        <f t="shared" si="54"/>
        <v>0</v>
      </c>
      <c r="AL77" s="79">
        <f t="shared" si="55"/>
        <v>0</v>
      </c>
      <c r="AM77" s="79">
        <f t="shared" si="56"/>
        <v>0</v>
      </c>
      <c r="AN77" s="211">
        <f t="shared" si="57"/>
        <v>0</v>
      </c>
      <c r="AO77" s="216">
        <f t="shared" si="63"/>
        <v>0</v>
      </c>
      <c r="AP77" s="68"/>
      <c r="AQ77" s="68"/>
    </row>
    <row r="78" spans="1:43" x14ac:dyDescent="0.3">
      <c r="A78" s="1" t="s">
        <v>137</v>
      </c>
      <c r="B78" t="s">
        <v>138</v>
      </c>
      <c r="C78" s="75">
        <f t="shared" si="41"/>
        <v>0</v>
      </c>
      <c r="D78" s="76">
        <f t="shared" si="42"/>
        <v>0</v>
      </c>
      <c r="E78" s="76">
        <f t="shared" si="43"/>
        <v>0</v>
      </c>
      <c r="F78" s="76">
        <f t="shared" si="44"/>
        <v>0</v>
      </c>
      <c r="G78" s="76">
        <f t="shared" si="58"/>
        <v>0</v>
      </c>
      <c r="H78" s="103">
        <f t="shared" si="59"/>
        <v>0</v>
      </c>
      <c r="I78" s="182">
        <v>0</v>
      </c>
      <c r="J78" s="182">
        <v>0</v>
      </c>
      <c r="K78" s="182">
        <v>0</v>
      </c>
      <c r="L78" s="182">
        <v>0</v>
      </c>
      <c r="M78" s="182">
        <v>0</v>
      </c>
      <c r="N78" s="182">
        <v>0</v>
      </c>
      <c r="O78" s="182"/>
      <c r="P78" s="182"/>
      <c r="Q78" s="182"/>
      <c r="R78" s="182"/>
      <c r="S78" s="182"/>
      <c r="T78" s="213"/>
      <c r="U78" s="215">
        <f t="shared" si="60"/>
        <v>0</v>
      </c>
      <c r="V78" s="79"/>
      <c r="W78" s="78">
        <f t="shared" si="45"/>
        <v>0</v>
      </c>
      <c r="X78" s="79">
        <f t="shared" si="10"/>
        <v>0</v>
      </c>
      <c r="Y78" s="79">
        <f t="shared" si="11"/>
        <v>0</v>
      </c>
      <c r="Z78" s="79">
        <f t="shared" si="12"/>
        <v>0</v>
      </c>
      <c r="AA78" s="79">
        <f t="shared" si="61"/>
        <v>0</v>
      </c>
      <c r="AB78" s="220">
        <f t="shared" si="62"/>
        <v>0</v>
      </c>
      <c r="AC78" s="105">
        <f t="shared" si="46"/>
        <v>0</v>
      </c>
      <c r="AD78" s="79">
        <f t="shared" si="47"/>
        <v>0</v>
      </c>
      <c r="AE78" s="79">
        <f t="shared" si="48"/>
        <v>0</v>
      </c>
      <c r="AF78" s="79">
        <f t="shared" si="49"/>
        <v>0</v>
      </c>
      <c r="AG78" s="79">
        <f t="shared" si="50"/>
        <v>0</v>
      </c>
      <c r="AH78" s="79">
        <f t="shared" si="51"/>
        <v>0</v>
      </c>
      <c r="AI78" s="79">
        <f t="shared" si="52"/>
        <v>0</v>
      </c>
      <c r="AJ78" s="79">
        <f t="shared" si="53"/>
        <v>0</v>
      </c>
      <c r="AK78" s="79">
        <f t="shared" si="54"/>
        <v>0</v>
      </c>
      <c r="AL78" s="79">
        <f t="shared" si="55"/>
        <v>0</v>
      </c>
      <c r="AM78" s="79">
        <f t="shared" si="56"/>
        <v>0</v>
      </c>
      <c r="AN78" s="211">
        <f t="shared" si="57"/>
        <v>0</v>
      </c>
      <c r="AO78" s="216">
        <f t="shared" si="63"/>
        <v>0</v>
      </c>
      <c r="AP78" s="68"/>
      <c r="AQ78" s="68"/>
    </row>
    <row r="79" spans="1:43" x14ac:dyDescent="0.3">
      <c r="A79" s="1" t="s">
        <v>139</v>
      </c>
      <c r="B79" t="s">
        <v>140</v>
      </c>
      <c r="C79" s="75">
        <f t="shared" si="41"/>
        <v>165390917.89142856</v>
      </c>
      <c r="D79" s="76">
        <f t="shared" si="42"/>
        <v>97424725.043333337</v>
      </c>
      <c r="E79" s="76">
        <f t="shared" si="43"/>
        <v>95531345.829999998</v>
      </c>
      <c r="F79" s="76">
        <f t="shared" si="44"/>
        <v>0</v>
      </c>
      <c r="G79" s="76">
        <f t="shared" si="58"/>
        <v>0</v>
      </c>
      <c r="H79" s="103">
        <f t="shared" si="59"/>
        <v>-1.9434278233694643E-2</v>
      </c>
      <c r="I79" s="182">
        <v>98628058.480000004</v>
      </c>
      <c r="J79" s="182">
        <v>95586009.790000007</v>
      </c>
      <c r="K79" s="182">
        <v>98060106.859999999</v>
      </c>
      <c r="L79" s="182">
        <v>100150690.14</v>
      </c>
      <c r="M79" s="182">
        <v>86241989.739999995</v>
      </c>
      <c r="N79" s="182">
        <v>100201357.61</v>
      </c>
      <c r="O79" s="182"/>
      <c r="P79" s="182"/>
      <c r="Q79" s="182"/>
      <c r="R79" s="182"/>
      <c r="S79" s="182"/>
      <c r="T79" s="213"/>
      <c r="U79" s="215">
        <f t="shared" si="60"/>
        <v>578868212.62</v>
      </c>
      <c r="V79" s="79"/>
      <c r="W79" s="78">
        <f t="shared" si="45"/>
        <v>404.75482818126511</v>
      </c>
      <c r="X79" s="79">
        <f t="shared" si="10"/>
        <v>235.49265672562964</v>
      </c>
      <c r="Y79" s="79">
        <f t="shared" si="11"/>
        <v>236.73679499125228</v>
      </c>
      <c r="Z79" s="79">
        <f t="shared" si="12"/>
        <v>0</v>
      </c>
      <c r="AA79" s="79">
        <f t="shared" si="61"/>
        <v>0</v>
      </c>
      <c r="AB79" s="220">
        <f t="shared" si="62"/>
        <v>5.2831297711001335E-3</v>
      </c>
      <c r="AC79" s="105">
        <f t="shared" si="46"/>
        <v>237.6911917328205</v>
      </c>
      <c r="AD79" s="79">
        <f t="shared" si="47"/>
        <v>231.21135179263405</v>
      </c>
      <c r="AE79" s="79">
        <f t="shared" si="48"/>
        <v>237.57057786327229</v>
      </c>
      <c r="AF79" s="79">
        <f t="shared" si="49"/>
        <v>244.93728068909689</v>
      </c>
      <c r="AG79" s="79">
        <f t="shared" si="50"/>
        <v>214.1737582107566</v>
      </c>
      <c r="AH79" s="79">
        <f t="shared" si="51"/>
        <v>251.10227294597615</v>
      </c>
      <c r="AI79" s="79">
        <f t="shared" si="52"/>
        <v>0</v>
      </c>
      <c r="AJ79" s="79">
        <f t="shared" si="53"/>
        <v>0</v>
      </c>
      <c r="AK79" s="79">
        <f t="shared" si="54"/>
        <v>0</v>
      </c>
      <c r="AL79" s="79">
        <f t="shared" si="55"/>
        <v>0</v>
      </c>
      <c r="AM79" s="79">
        <f t="shared" si="56"/>
        <v>0</v>
      </c>
      <c r="AN79" s="211">
        <f t="shared" si="57"/>
        <v>0</v>
      </c>
      <c r="AO79" s="216">
        <f t="shared" si="63"/>
        <v>1416.6864332345567</v>
      </c>
      <c r="AP79" s="68"/>
      <c r="AQ79" s="68"/>
    </row>
    <row r="80" spans="1:43" x14ac:dyDescent="0.3">
      <c r="A80" s="1" t="s">
        <v>141</v>
      </c>
      <c r="B80" t="s">
        <v>142</v>
      </c>
      <c r="C80" s="75">
        <f t="shared" si="41"/>
        <v>0</v>
      </c>
      <c r="D80" s="76">
        <f t="shared" si="42"/>
        <v>0</v>
      </c>
      <c r="E80" s="76">
        <f t="shared" si="43"/>
        <v>0</v>
      </c>
      <c r="F80" s="76">
        <f t="shared" si="44"/>
        <v>0</v>
      </c>
      <c r="G80" s="76">
        <f t="shared" si="58"/>
        <v>0</v>
      </c>
      <c r="H80" s="103">
        <f t="shared" si="59"/>
        <v>0</v>
      </c>
      <c r="I80" s="182">
        <v>0</v>
      </c>
      <c r="J80" s="182">
        <v>0</v>
      </c>
      <c r="K80" s="182">
        <v>0</v>
      </c>
      <c r="L80" s="182">
        <v>0</v>
      </c>
      <c r="M80" s="182">
        <v>0</v>
      </c>
      <c r="N80" s="182">
        <v>0</v>
      </c>
      <c r="O80" s="182"/>
      <c r="P80" s="182"/>
      <c r="Q80" s="182"/>
      <c r="R80" s="182"/>
      <c r="S80" s="182"/>
      <c r="T80" s="213"/>
      <c r="U80" s="215">
        <f t="shared" si="60"/>
        <v>0</v>
      </c>
      <c r="V80" s="79"/>
      <c r="W80" s="78">
        <f t="shared" si="45"/>
        <v>0</v>
      </c>
      <c r="X80" s="79">
        <f t="shared" si="10"/>
        <v>0</v>
      </c>
      <c r="Y80" s="79">
        <f t="shared" si="11"/>
        <v>0</v>
      </c>
      <c r="Z80" s="79">
        <f t="shared" si="12"/>
        <v>0</v>
      </c>
      <c r="AA80" s="79">
        <f t="shared" si="61"/>
        <v>0</v>
      </c>
      <c r="AB80" s="220">
        <f t="shared" si="62"/>
        <v>0</v>
      </c>
      <c r="AC80" s="105">
        <f t="shared" si="46"/>
        <v>0</v>
      </c>
      <c r="AD80" s="79">
        <f t="shared" si="47"/>
        <v>0</v>
      </c>
      <c r="AE80" s="79">
        <f t="shared" si="48"/>
        <v>0</v>
      </c>
      <c r="AF80" s="79">
        <f t="shared" si="49"/>
        <v>0</v>
      </c>
      <c r="AG80" s="79">
        <f t="shared" si="50"/>
        <v>0</v>
      </c>
      <c r="AH80" s="79">
        <f t="shared" si="51"/>
        <v>0</v>
      </c>
      <c r="AI80" s="79">
        <f t="shared" si="52"/>
        <v>0</v>
      </c>
      <c r="AJ80" s="79">
        <f t="shared" si="53"/>
        <v>0</v>
      </c>
      <c r="AK80" s="79">
        <f t="shared" si="54"/>
        <v>0</v>
      </c>
      <c r="AL80" s="79">
        <f t="shared" si="55"/>
        <v>0</v>
      </c>
      <c r="AM80" s="79">
        <f t="shared" si="56"/>
        <v>0</v>
      </c>
      <c r="AN80" s="211">
        <f t="shared" si="57"/>
        <v>0</v>
      </c>
      <c r="AO80" s="216">
        <f t="shared" si="63"/>
        <v>0</v>
      </c>
      <c r="AP80" s="68"/>
      <c r="AQ80" s="68"/>
    </row>
    <row r="81" spans="1:43" x14ac:dyDescent="0.3">
      <c r="A81" s="1" t="s">
        <v>143</v>
      </c>
      <c r="B81" t="s">
        <v>144</v>
      </c>
      <c r="C81" s="75">
        <f t="shared" si="41"/>
        <v>0</v>
      </c>
      <c r="D81" s="76">
        <f t="shared" si="42"/>
        <v>0</v>
      </c>
      <c r="E81" s="76">
        <f t="shared" si="43"/>
        <v>0</v>
      </c>
      <c r="F81" s="76">
        <f t="shared" si="44"/>
        <v>0</v>
      </c>
      <c r="G81" s="76">
        <f t="shared" si="58"/>
        <v>0</v>
      </c>
      <c r="H81" s="103">
        <f t="shared" si="59"/>
        <v>0</v>
      </c>
      <c r="I81" s="182">
        <v>0</v>
      </c>
      <c r="J81" s="182">
        <v>0</v>
      </c>
      <c r="K81" s="182">
        <v>0</v>
      </c>
      <c r="L81" s="182">
        <v>0</v>
      </c>
      <c r="M81" s="182">
        <v>0</v>
      </c>
      <c r="N81" s="182">
        <v>0</v>
      </c>
      <c r="O81" s="182"/>
      <c r="P81" s="182"/>
      <c r="Q81" s="182"/>
      <c r="R81" s="182"/>
      <c r="S81" s="182"/>
      <c r="T81" s="213"/>
      <c r="U81" s="215">
        <f t="shared" si="60"/>
        <v>0</v>
      </c>
      <c r="V81" s="79"/>
      <c r="W81" s="78">
        <f t="shared" si="45"/>
        <v>0</v>
      </c>
      <c r="X81" s="79">
        <f t="shared" si="10"/>
        <v>0</v>
      </c>
      <c r="Y81" s="79">
        <f t="shared" si="11"/>
        <v>0</v>
      </c>
      <c r="Z81" s="79">
        <f t="shared" si="12"/>
        <v>0</v>
      </c>
      <c r="AA81" s="79">
        <f t="shared" si="61"/>
        <v>0</v>
      </c>
      <c r="AB81" s="220">
        <f t="shared" si="62"/>
        <v>0</v>
      </c>
      <c r="AC81" s="105">
        <f t="shared" si="46"/>
        <v>0</v>
      </c>
      <c r="AD81" s="79">
        <f t="shared" si="47"/>
        <v>0</v>
      </c>
      <c r="AE81" s="79">
        <f t="shared" si="48"/>
        <v>0</v>
      </c>
      <c r="AF81" s="79">
        <f t="shared" si="49"/>
        <v>0</v>
      </c>
      <c r="AG81" s="79">
        <f t="shared" si="50"/>
        <v>0</v>
      </c>
      <c r="AH81" s="79">
        <f t="shared" si="51"/>
        <v>0</v>
      </c>
      <c r="AI81" s="79">
        <f t="shared" si="52"/>
        <v>0</v>
      </c>
      <c r="AJ81" s="79">
        <f t="shared" si="53"/>
        <v>0</v>
      </c>
      <c r="AK81" s="79">
        <f t="shared" si="54"/>
        <v>0</v>
      </c>
      <c r="AL81" s="79">
        <f t="shared" si="55"/>
        <v>0</v>
      </c>
      <c r="AM81" s="79">
        <f t="shared" si="56"/>
        <v>0</v>
      </c>
      <c r="AN81" s="211">
        <f t="shared" si="57"/>
        <v>0</v>
      </c>
      <c r="AO81" s="216">
        <f t="shared" si="63"/>
        <v>0</v>
      </c>
      <c r="AP81" s="68"/>
      <c r="AQ81" s="68"/>
    </row>
    <row r="82" spans="1:43" x14ac:dyDescent="0.3">
      <c r="A82" s="1" t="s">
        <v>145</v>
      </c>
      <c r="B82" t="s">
        <v>146</v>
      </c>
      <c r="C82" s="75">
        <f t="shared" si="41"/>
        <v>318215.71428571426</v>
      </c>
      <c r="D82" s="76">
        <f t="shared" si="42"/>
        <v>205136.19999999998</v>
      </c>
      <c r="E82" s="76">
        <f t="shared" si="43"/>
        <v>166115.46666666667</v>
      </c>
      <c r="F82" s="76">
        <f t="shared" si="44"/>
        <v>0</v>
      </c>
      <c r="G82" s="76">
        <f t="shared" si="58"/>
        <v>0</v>
      </c>
      <c r="H82" s="103">
        <f t="shared" si="59"/>
        <v>-0.19021866122767855</v>
      </c>
      <c r="I82" s="182">
        <v>217796.65</v>
      </c>
      <c r="J82" s="182">
        <v>203398.9</v>
      </c>
      <c r="K82" s="182">
        <v>194213.05</v>
      </c>
      <c r="L82" s="182">
        <v>172812.18</v>
      </c>
      <c r="M82" s="182">
        <v>178585.32</v>
      </c>
      <c r="N82" s="182">
        <v>146948.9</v>
      </c>
      <c r="O82" s="182"/>
      <c r="P82" s="182"/>
      <c r="Q82" s="182"/>
      <c r="R82" s="182"/>
      <c r="S82" s="182"/>
      <c r="T82" s="213"/>
      <c r="U82" s="215">
        <f t="shared" si="60"/>
        <v>1113755</v>
      </c>
      <c r="V82" s="79"/>
      <c r="W82" s="78">
        <f t="shared" si="45"/>
        <v>0.77875707083773249</v>
      </c>
      <c r="X82" s="79">
        <f t="shared" ref="X82:X85" si="64">IFERROR(AVERAGE($I82:$K82)/X$14,"")</f>
        <v>0.49585019313232098</v>
      </c>
      <c r="Y82" s="79">
        <f t="shared" ref="Y82:Y85" si="65">IFERROR(AVERAGE($L82:$N82)/Y$14,0)</f>
        <v>0.41165172368788422</v>
      </c>
      <c r="Z82" s="79">
        <f t="shared" ref="Z82:Z85" si="66">IFERROR(AVERAGE($O82:$Q82)/Z$14,0)</f>
        <v>0</v>
      </c>
      <c r="AA82" s="79">
        <f t="shared" si="61"/>
        <v>0</v>
      </c>
      <c r="AB82" s="220">
        <f t="shared" si="62"/>
        <v>-0.16980626530071319</v>
      </c>
      <c r="AC82" s="105">
        <f t="shared" si="46"/>
        <v>0.52488456217977453</v>
      </c>
      <c r="AD82" s="79">
        <f t="shared" si="47"/>
        <v>0.49199809392038002</v>
      </c>
      <c r="AE82" s="79">
        <f t="shared" si="48"/>
        <v>0.47052066323934855</v>
      </c>
      <c r="AF82" s="79">
        <f t="shared" si="49"/>
        <v>0.42264457069626271</v>
      </c>
      <c r="AG82" s="79">
        <f t="shared" si="50"/>
        <v>0.44349961383057718</v>
      </c>
      <c r="AH82" s="79">
        <f t="shared" si="51"/>
        <v>0.36825052750810683</v>
      </c>
      <c r="AI82" s="79">
        <f t="shared" si="52"/>
        <v>0</v>
      </c>
      <c r="AJ82" s="79">
        <f t="shared" si="53"/>
        <v>0</v>
      </c>
      <c r="AK82" s="79">
        <f t="shared" si="54"/>
        <v>0</v>
      </c>
      <c r="AL82" s="79">
        <f t="shared" si="55"/>
        <v>0</v>
      </c>
      <c r="AM82" s="79">
        <f t="shared" si="56"/>
        <v>0</v>
      </c>
      <c r="AN82" s="211">
        <f t="shared" si="57"/>
        <v>0</v>
      </c>
      <c r="AO82" s="216">
        <f t="shared" si="63"/>
        <v>2.7217980313744499</v>
      </c>
      <c r="AP82" s="68"/>
      <c r="AQ82" s="68"/>
    </row>
    <row r="83" spans="1:43" x14ac:dyDescent="0.3">
      <c r="A83" s="1" t="s">
        <v>147</v>
      </c>
      <c r="B83" t="s">
        <v>148</v>
      </c>
      <c r="C83" s="75">
        <f t="shared" si="41"/>
        <v>0</v>
      </c>
      <c r="D83" s="76">
        <f t="shared" si="42"/>
        <v>0</v>
      </c>
      <c r="E83" s="76">
        <f t="shared" si="43"/>
        <v>0</v>
      </c>
      <c r="F83" s="76">
        <f t="shared" si="44"/>
        <v>0</v>
      </c>
      <c r="G83" s="76">
        <f t="shared" si="58"/>
        <v>0</v>
      </c>
      <c r="H83" s="103">
        <f t="shared" si="59"/>
        <v>0</v>
      </c>
      <c r="I83" s="182">
        <v>0</v>
      </c>
      <c r="J83" s="182">
        <v>0</v>
      </c>
      <c r="K83" s="182">
        <v>0</v>
      </c>
      <c r="L83" s="182">
        <v>0</v>
      </c>
      <c r="M83" s="182">
        <v>0</v>
      </c>
      <c r="N83" s="182">
        <v>0</v>
      </c>
      <c r="O83" s="182"/>
      <c r="P83" s="182"/>
      <c r="Q83" s="182"/>
      <c r="R83" s="182"/>
      <c r="S83" s="182"/>
      <c r="T83" s="213"/>
      <c r="U83" s="215">
        <f t="shared" si="60"/>
        <v>0</v>
      </c>
      <c r="V83" s="79"/>
      <c r="W83" s="78">
        <f t="shared" si="45"/>
        <v>0</v>
      </c>
      <c r="X83" s="79">
        <f t="shared" si="64"/>
        <v>0</v>
      </c>
      <c r="Y83" s="79">
        <f t="shared" si="65"/>
        <v>0</v>
      </c>
      <c r="Z83" s="79">
        <f t="shared" si="66"/>
        <v>0</v>
      </c>
      <c r="AA83" s="79">
        <f t="shared" si="61"/>
        <v>0</v>
      </c>
      <c r="AB83" s="220">
        <f t="shared" si="62"/>
        <v>0</v>
      </c>
      <c r="AC83" s="105">
        <f t="shared" si="46"/>
        <v>0</v>
      </c>
      <c r="AD83" s="79">
        <f t="shared" si="47"/>
        <v>0</v>
      </c>
      <c r="AE83" s="79">
        <f t="shared" si="48"/>
        <v>0</v>
      </c>
      <c r="AF83" s="79">
        <f t="shared" si="49"/>
        <v>0</v>
      </c>
      <c r="AG83" s="79">
        <f t="shared" si="50"/>
        <v>0</v>
      </c>
      <c r="AH83" s="79">
        <f t="shared" si="51"/>
        <v>0</v>
      </c>
      <c r="AI83" s="79">
        <f t="shared" si="52"/>
        <v>0</v>
      </c>
      <c r="AJ83" s="79">
        <f t="shared" si="53"/>
        <v>0</v>
      </c>
      <c r="AK83" s="79">
        <f t="shared" si="54"/>
        <v>0</v>
      </c>
      <c r="AL83" s="79">
        <f t="shared" si="55"/>
        <v>0</v>
      </c>
      <c r="AM83" s="79">
        <f t="shared" si="56"/>
        <v>0</v>
      </c>
      <c r="AN83" s="211">
        <f t="shared" si="57"/>
        <v>0</v>
      </c>
      <c r="AO83" s="216">
        <f t="shared" si="63"/>
        <v>0</v>
      </c>
      <c r="AP83" s="68"/>
      <c r="AQ83" s="68"/>
    </row>
    <row r="84" spans="1:43" x14ac:dyDescent="0.3">
      <c r="A84" s="1" t="s">
        <v>149</v>
      </c>
      <c r="B84" t="s">
        <v>150</v>
      </c>
      <c r="C84" s="75">
        <f t="shared" si="41"/>
        <v>0</v>
      </c>
      <c r="D84" s="76">
        <f t="shared" si="42"/>
        <v>0</v>
      </c>
      <c r="E84" s="76">
        <f t="shared" si="43"/>
        <v>0</v>
      </c>
      <c r="F84" s="76">
        <f t="shared" si="44"/>
        <v>0</v>
      </c>
      <c r="G84" s="76">
        <f t="shared" si="58"/>
        <v>0</v>
      </c>
      <c r="H84" s="103">
        <f t="shared" si="59"/>
        <v>0</v>
      </c>
      <c r="I84" s="182">
        <v>0</v>
      </c>
      <c r="J84" s="182">
        <v>0</v>
      </c>
      <c r="K84" s="182">
        <v>0</v>
      </c>
      <c r="L84" s="182">
        <v>0</v>
      </c>
      <c r="M84" s="182">
        <v>0</v>
      </c>
      <c r="N84" s="182">
        <v>0</v>
      </c>
      <c r="O84" s="182"/>
      <c r="P84" s="182"/>
      <c r="Q84" s="182"/>
      <c r="R84" s="182"/>
      <c r="S84" s="182"/>
      <c r="T84" s="213"/>
      <c r="U84" s="215">
        <f t="shared" si="60"/>
        <v>0</v>
      </c>
      <c r="V84" s="79"/>
      <c r="W84" s="78">
        <f t="shared" si="45"/>
        <v>0</v>
      </c>
      <c r="X84" s="79">
        <f t="shared" si="64"/>
        <v>0</v>
      </c>
      <c r="Y84" s="79">
        <f t="shared" si="65"/>
        <v>0</v>
      </c>
      <c r="Z84" s="79">
        <f t="shared" si="66"/>
        <v>0</v>
      </c>
      <c r="AA84" s="79">
        <f t="shared" si="61"/>
        <v>0</v>
      </c>
      <c r="AB84" s="220">
        <f t="shared" si="62"/>
        <v>0</v>
      </c>
      <c r="AC84" s="105">
        <f t="shared" si="46"/>
        <v>0</v>
      </c>
      <c r="AD84" s="79">
        <f t="shared" si="47"/>
        <v>0</v>
      </c>
      <c r="AE84" s="79">
        <f t="shared" si="48"/>
        <v>0</v>
      </c>
      <c r="AF84" s="79">
        <f t="shared" si="49"/>
        <v>0</v>
      </c>
      <c r="AG84" s="79">
        <f t="shared" si="50"/>
        <v>0</v>
      </c>
      <c r="AH84" s="79">
        <f t="shared" si="51"/>
        <v>0</v>
      </c>
      <c r="AI84" s="79">
        <f t="shared" si="52"/>
        <v>0</v>
      </c>
      <c r="AJ84" s="79">
        <f t="shared" si="53"/>
        <v>0</v>
      </c>
      <c r="AK84" s="79">
        <f t="shared" si="54"/>
        <v>0</v>
      </c>
      <c r="AL84" s="79">
        <f t="shared" si="55"/>
        <v>0</v>
      </c>
      <c r="AM84" s="79">
        <f t="shared" si="56"/>
        <v>0</v>
      </c>
      <c r="AN84" s="211">
        <f t="shared" si="57"/>
        <v>0</v>
      </c>
      <c r="AO84" s="216">
        <f t="shared" si="63"/>
        <v>0</v>
      </c>
      <c r="AP84" s="68"/>
      <c r="AQ84" s="68"/>
    </row>
    <row r="85" spans="1:43" x14ac:dyDescent="0.3">
      <c r="A85" s="1" t="s">
        <v>151</v>
      </c>
      <c r="B85" t="s">
        <v>152</v>
      </c>
      <c r="C85" s="75">
        <f t="shared" si="41"/>
        <v>33280213.471428573</v>
      </c>
      <c r="D85" s="76">
        <f t="shared" si="42"/>
        <v>20554598.593333334</v>
      </c>
      <c r="E85" s="76">
        <f t="shared" si="43"/>
        <v>18272317.123333335</v>
      </c>
      <c r="F85" s="76">
        <f t="shared" si="44"/>
        <v>0</v>
      </c>
      <c r="G85" s="76">
        <f t="shared" si="58"/>
        <v>0</v>
      </c>
      <c r="H85" s="103">
        <f t="shared" si="59"/>
        <v>-0.11103507858043175</v>
      </c>
      <c r="I85" s="182">
        <v>23468042.170000002</v>
      </c>
      <c r="J85" s="182">
        <v>16860054.440000001</v>
      </c>
      <c r="K85" s="182">
        <v>21335699.170000002</v>
      </c>
      <c r="L85" s="182">
        <v>18874624.670000002</v>
      </c>
      <c r="M85" s="182">
        <v>19309214.559999999</v>
      </c>
      <c r="N85" s="182">
        <v>16633112.140000001</v>
      </c>
      <c r="O85" s="182"/>
      <c r="P85" s="182"/>
      <c r="Q85" s="182"/>
      <c r="R85" s="182"/>
      <c r="S85" s="182"/>
      <c r="T85" s="213"/>
      <c r="U85" s="215">
        <f t="shared" si="60"/>
        <v>116480747.15000001</v>
      </c>
      <c r="V85" s="79"/>
      <c r="W85" s="78">
        <f t="shared" si="45"/>
        <v>81.445385618492907</v>
      </c>
      <c r="X85" s="79">
        <f t="shared" si="64"/>
        <v>49.684071764328614</v>
      </c>
      <c r="Y85" s="79">
        <f t="shared" si="65"/>
        <v>45.28073749258634</v>
      </c>
      <c r="Z85" s="79">
        <f t="shared" si="66"/>
        <v>0</v>
      </c>
      <c r="AA85" s="79">
        <f>IFERROR(AVERAGE($R85:$T85)/AA$14,0)</f>
        <v>0</v>
      </c>
      <c r="AB85" s="220">
        <f t="shared" si="62"/>
        <v>-8.8626678840434944E-2</v>
      </c>
      <c r="AC85" s="105">
        <f t="shared" si="46"/>
        <v>56.557403613035078</v>
      </c>
      <c r="AD85" s="79">
        <f t="shared" si="47"/>
        <v>40.782495125951229</v>
      </c>
      <c r="AE85" s="79">
        <f t="shared" si="48"/>
        <v>51.690076048667272</v>
      </c>
      <c r="AF85" s="79">
        <f t="shared" si="49"/>
        <v>46.161431680945412</v>
      </c>
      <c r="AG85" s="79">
        <f t="shared" si="50"/>
        <v>47.952593195967943</v>
      </c>
      <c r="AH85" s="79">
        <f t="shared" si="51"/>
        <v>41.682192378823494</v>
      </c>
      <c r="AI85" s="79">
        <f t="shared" si="52"/>
        <v>0</v>
      </c>
      <c r="AJ85" s="79">
        <f t="shared" si="53"/>
        <v>0</v>
      </c>
      <c r="AK85" s="79">
        <f t="shared" si="54"/>
        <v>0</v>
      </c>
      <c r="AL85" s="79">
        <f t="shared" si="55"/>
        <v>0</v>
      </c>
      <c r="AM85" s="79">
        <f t="shared" si="56"/>
        <v>0</v>
      </c>
      <c r="AN85" s="211">
        <f t="shared" si="57"/>
        <v>0</v>
      </c>
      <c r="AO85" s="216">
        <f t="shared" si="63"/>
        <v>284.82619204339045</v>
      </c>
      <c r="AP85" s="68"/>
      <c r="AQ85" s="68"/>
    </row>
    <row r="86" spans="1:43" ht="7.5" customHeight="1" thickBot="1" x14ac:dyDescent="0.35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38"/>
      <c r="U86" s="114"/>
      <c r="V86" s="68"/>
      <c r="W86" s="78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1"/>
      <c r="AO86" s="85"/>
      <c r="AP86" s="68"/>
      <c r="AQ86" s="68"/>
    </row>
    <row r="87" spans="1:43" ht="15" thickBot="1" x14ac:dyDescent="0.35">
      <c r="B87" s="40" t="s">
        <v>153</v>
      </c>
      <c r="C87" s="115">
        <f>AVERAGE(I87:U87)</f>
        <v>115714990.05846153</v>
      </c>
      <c r="D87" s="102">
        <f>IF(I87=" "," ",IFERROR(AVERAGE($I87:$K87),0))</f>
        <v>127908821.07333334</v>
      </c>
      <c r="E87" s="102">
        <f>IF(L87=" "," ",IFERROR(AVERAGE($L87:$N87),0))</f>
        <v>122806990.72000001</v>
      </c>
      <c r="F87" s="102">
        <f>IF(O87=" "," ",IFERROR(AVERAGE($O87:$Q87),0))</f>
        <v>0</v>
      </c>
      <c r="G87" s="102">
        <f>IF(R87&lt;D241," ",IFERROR(AVERAGE($R87:$T87),0))</f>
        <v>0</v>
      </c>
      <c r="H87" s="151">
        <f>IFERROR((E87-D87)/D87,0)</f>
        <v>-3.9886462172990529E-2</v>
      </c>
      <c r="I87" s="102">
        <f>SUM(I54:I85)</f>
        <v>131157342.70000002</v>
      </c>
      <c r="J87" s="102">
        <f t="shared" ref="J87:S87" si="67">SUM(J54:J85)</f>
        <v>123138804.36000001</v>
      </c>
      <c r="K87" s="102">
        <f t="shared" si="67"/>
        <v>129430316.16</v>
      </c>
      <c r="L87" s="102">
        <f t="shared" si="67"/>
        <v>128717397.75000001</v>
      </c>
      <c r="M87" s="102">
        <f t="shared" si="67"/>
        <v>114649299.11999999</v>
      </c>
      <c r="N87" s="102">
        <f t="shared" si="67"/>
        <v>125054275.29000001</v>
      </c>
      <c r="O87" s="102">
        <f t="shared" si="67"/>
        <v>0</v>
      </c>
      <c r="P87" s="102">
        <f t="shared" si="67"/>
        <v>0</v>
      </c>
      <c r="Q87" s="102">
        <f t="shared" si="67"/>
        <v>0</v>
      </c>
      <c r="R87" s="102">
        <f t="shared" si="67"/>
        <v>0</v>
      </c>
      <c r="S87" s="102">
        <f t="shared" si="67"/>
        <v>0</v>
      </c>
      <c r="T87" s="140">
        <f t="shared" ref="T87" si="68">SUM(T54:T85)</f>
        <v>0</v>
      </c>
      <c r="U87" s="117">
        <f>SUM(I87:T87)</f>
        <v>752147435.38</v>
      </c>
      <c r="V87" s="76"/>
      <c r="W87" s="118">
        <f t="shared" ref="W87" si="69">AVERAGE(I87:U87)/W$14</f>
        <v>283.1848418052507</v>
      </c>
      <c r="X87" s="119">
        <f t="shared" ref="X87" si="70">IFERROR(AVERAGE($I87:$K87)/X$14,"")</f>
        <v>309.17806624349981</v>
      </c>
      <c r="Y87" s="119">
        <f t="shared" ref="Y87" si="71">IFERROR(AVERAGE($L87:$N87)/Y$14,0)</f>
        <v>304.32873244881478</v>
      </c>
      <c r="Z87" s="119">
        <f t="shared" ref="Z87" si="72">IFERROR(AVERAGE($O87:$Q87)/Z$14,0)</f>
        <v>0</v>
      </c>
      <c r="AA87" s="119">
        <f>IFERROR(AVERAGE($R87:$T87)/AA$14,0)</f>
        <v>0</v>
      </c>
      <c r="AB87" s="222">
        <f>IFERROR((Y87-X87)/X87,0)</f>
        <v>-1.5684598372724928E-2</v>
      </c>
      <c r="AC87" s="119">
        <f t="shared" ref="AC87" si="73">IFERROR(I87/I$14,0)</f>
        <v>316.08596550843254</v>
      </c>
      <c r="AD87" s="119">
        <f t="shared" ref="AD87" si="74">IFERROR(J87/J$14,0)</f>
        <v>297.85833174493371</v>
      </c>
      <c r="AE87" s="119">
        <f t="shared" ref="AE87" si="75">IFERROR(K87/K$14,0)</f>
        <v>313.57129813306454</v>
      </c>
      <c r="AF87" s="119">
        <f t="shared" ref="AF87" si="76">IFERROR(L87/L$14,0)</f>
        <v>314.80251746832226</v>
      </c>
      <c r="AG87" s="119">
        <f t="shared" ref="AG87" si="77">IFERROR(M87/M$14,0)</f>
        <v>284.72060237463148</v>
      </c>
      <c r="AH87" s="119">
        <f t="shared" ref="AH87" si="78">IFERROR(N87/N$14,0)</f>
        <v>313.38310693504008</v>
      </c>
      <c r="AI87" s="119">
        <f t="shared" ref="AI87" si="79">IFERROR(O87/O$14,0)</f>
        <v>0</v>
      </c>
      <c r="AJ87" s="119">
        <f t="shared" ref="AJ87" si="80">IFERROR(P87/P$14,0)</f>
        <v>0</v>
      </c>
      <c r="AK87" s="119">
        <f t="shared" ref="AK87" si="81">IFERROR(Q87/Q$14,0)</f>
        <v>0</v>
      </c>
      <c r="AL87" s="119">
        <f t="shared" ref="AL87" si="82">IFERROR(R87/R$14,0)</f>
        <v>0</v>
      </c>
      <c r="AM87" s="119">
        <f t="shared" ref="AM87" si="83">IFERROR(S87/S$14,0)</f>
        <v>0</v>
      </c>
      <c r="AN87" s="122">
        <f>IFERROR(S87/S$14,0)</f>
        <v>0</v>
      </c>
      <c r="AO87" s="120">
        <f>SUM(AC87:AN87)</f>
        <v>1840.4218221644246</v>
      </c>
      <c r="AP87" s="68"/>
      <c r="AQ87" s="68"/>
    </row>
    <row r="88" spans="1:43" ht="15" thickBot="1" x14ac:dyDescent="0.35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68"/>
      <c r="AQ88" s="68"/>
    </row>
    <row r="89" spans="1:43" ht="15" thickBot="1" x14ac:dyDescent="0.35">
      <c r="B89" s="44" t="s">
        <v>154</v>
      </c>
      <c r="C89" s="115">
        <f>AVERAGE(I89:U89)</f>
        <v>294754021.06923079</v>
      </c>
      <c r="D89" s="102">
        <f>IF(I89=" "," ",IFERROR(AVERAGE($I89:$K89),0))</f>
        <v>328549878.39000005</v>
      </c>
      <c r="E89" s="102">
        <f>IF(L89=" "," ",IFERROR(AVERAGE($L89:$N89),0))</f>
        <v>310083833.92666668</v>
      </c>
      <c r="F89" s="102">
        <f>IF(O89=" "," ",IFERROR(AVERAGE($O89:$Q89),0))</f>
        <v>0</v>
      </c>
      <c r="G89" s="102">
        <f>IF(R89&lt;D243," ",IFERROR(AVERAGE($R89:$T89),0))</f>
        <v>0</v>
      </c>
      <c r="H89" s="121">
        <f>IFERROR((E89-D89)/D89,0)</f>
        <v>-5.6204691214079637E-2</v>
      </c>
      <c r="I89" s="102">
        <f>I87+I52</f>
        <v>371317843.8300001</v>
      </c>
      <c r="J89" s="102">
        <f t="shared" ref="J89:S89" si="84">J87+J52</f>
        <v>311889540.53999996</v>
      </c>
      <c r="K89" s="102">
        <f t="shared" si="84"/>
        <v>302442250.79999995</v>
      </c>
      <c r="L89" s="102">
        <f t="shared" si="84"/>
        <v>308219527.38000005</v>
      </c>
      <c r="M89" s="102">
        <f t="shared" si="84"/>
        <v>327163165.66999996</v>
      </c>
      <c r="N89" s="102">
        <f t="shared" si="84"/>
        <v>294868808.73000002</v>
      </c>
      <c r="O89" s="102">
        <f t="shared" si="84"/>
        <v>0</v>
      </c>
      <c r="P89" s="102">
        <f t="shared" si="84"/>
        <v>0</v>
      </c>
      <c r="Q89" s="102">
        <f t="shared" si="84"/>
        <v>0</v>
      </c>
      <c r="R89" s="102">
        <f t="shared" si="84"/>
        <v>0</v>
      </c>
      <c r="S89" s="102">
        <f t="shared" si="84"/>
        <v>0</v>
      </c>
      <c r="T89" s="140">
        <f t="shared" ref="T89" si="85">T87+T52</f>
        <v>0</v>
      </c>
      <c r="U89" s="117">
        <f>U87+U52</f>
        <v>1915901136.9499998</v>
      </c>
      <c r="V89" s="79"/>
      <c r="W89" s="118">
        <f t="shared" ref="W89" si="86">AVERAGE(I89:U89)/W$14</f>
        <v>721.34017196718412</v>
      </c>
      <c r="X89" s="119">
        <f t="shared" ref="X89" si="87">IFERROR(AVERAGE($I89:$K89)/X$14,"")</f>
        <v>794.16271069310096</v>
      </c>
      <c r="Y89" s="119">
        <f t="shared" ref="Y89" si="88">IFERROR(AVERAGE($L89:$N89)/Y$14,0)</f>
        <v>768.42058891361489</v>
      </c>
      <c r="Z89" s="119">
        <f t="shared" ref="Z89" si="89">IFERROR(AVERAGE($O89:$Q89)/Z$14,0)</f>
        <v>0</v>
      </c>
      <c r="AA89" s="119">
        <f>IFERROR(AVERAGE($R89:$T89)/AA$14,0)</f>
        <v>0</v>
      </c>
      <c r="AB89" s="222">
        <f>IFERROR((Y89-X89)/X89,0)</f>
        <v>-3.2414165803654742E-2</v>
      </c>
      <c r="AC89" s="119">
        <f t="shared" ref="AC89" si="90">IFERROR(I89/I$14,0)</f>
        <v>894.86685809101061</v>
      </c>
      <c r="AD89" s="119">
        <f t="shared" ref="AD89" si="91">IFERROR(J89/J$14,0)</f>
        <v>754.42423464130377</v>
      </c>
      <c r="AE89" s="119">
        <f t="shared" ref="AE89" si="92">IFERROR(K89/K$14,0)</f>
        <v>732.72794201016552</v>
      </c>
      <c r="AF89" s="119">
        <f t="shared" ref="AF89" si="93">IFERROR(L89/L$14,0)</f>
        <v>753.80861366209911</v>
      </c>
      <c r="AG89" s="119">
        <f t="shared" ref="AG89" si="94">IFERROR(M89/M$14,0)</f>
        <v>812.47852642218368</v>
      </c>
      <c r="AH89" s="119">
        <f t="shared" ref="AH89" si="95">IFERROR(N89/N$14,0)</f>
        <v>738.93438032206814</v>
      </c>
      <c r="AI89" s="119">
        <f t="shared" ref="AI89" si="96">IFERROR(O89/O$14,0)</f>
        <v>0</v>
      </c>
      <c r="AJ89" s="119">
        <f t="shared" ref="AJ89" si="97">IFERROR(P89/P$14,0)</f>
        <v>0</v>
      </c>
      <c r="AK89" s="119">
        <f t="shared" ref="AK89" si="98">IFERROR(Q89/Q$14,0)</f>
        <v>0</v>
      </c>
      <c r="AL89" s="119">
        <f t="shared" ref="AL89" si="99">IFERROR(R89/R$14,0)</f>
        <v>0</v>
      </c>
      <c r="AM89" s="119">
        <f t="shared" ref="AM89" si="100">IFERROR(S89/S$14,0)</f>
        <v>0</v>
      </c>
      <c r="AN89" s="122">
        <f>IFERROR(S89/S$14,0)</f>
        <v>0</v>
      </c>
      <c r="AO89" s="120">
        <f>SUM(AC89:AN89)</f>
        <v>4687.2405551488309</v>
      </c>
      <c r="AP89" s="68"/>
      <c r="AQ89" s="68"/>
    </row>
    <row r="90" spans="1:43" ht="15" thickBot="1" x14ac:dyDescent="0.35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</row>
    <row r="91" spans="1:43" ht="15" thickBot="1" x14ac:dyDescent="0.35">
      <c r="A91" s="1" t="s">
        <v>165</v>
      </c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IFERROR((E91-D91)/D91,0)</f>
        <v>0</v>
      </c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</row>
    <row r="92" spans="1:43" ht="15" thickBot="1" x14ac:dyDescent="0.35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</row>
    <row r="93" spans="1:43" x14ac:dyDescent="0.3">
      <c r="B93" s="47" t="s">
        <v>156</v>
      </c>
      <c r="C93" s="195"/>
      <c r="D93" s="196">
        <v>0</v>
      </c>
      <c r="E93" s="196">
        <v>0</v>
      </c>
      <c r="F93" s="196"/>
      <c r="G93" s="196"/>
      <c r="H93" s="157">
        <v>0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</row>
    <row r="94" spans="1:43" ht="28.8" x14ac:dyDescent="0.3">
      <c r="B94" s="95" t="s">
        <v>158</v>
      </c>
      <c r="C94" s="197"/>
      <c r="D94" s="198">
        <v>0</v>
      </c>
      <c r="E94" s="198">
        <v>0</v>
      </c>
      <c r="F94" s="198"/>
      <c r="G94" s="198"/>
      <c r="H94" s="158">
        <v>0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</row>
    <row r="95" spans="1:43" ht="15" thickBot="1" x14ac:dyDescent="0.35">
      <c r="B95" s="192" t="s">
        <v>163</v>
      </c>
      <c r="C95" s="199"/>
      <c r="D95" s="200">
        <v>0</v>
      </c>
      <c r="E95" s="200">
        <v>0</v>
      </c>
      <c r="F95" s="200"/>
      <c r="G95" s="200"/>
      <c r="H95" s="159">
        <v>0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</row>
    <row r="96" spans="1:43" ht="40.5" customHeight="1" thickBot="1" x14ac:dyDescent="0.35">
      <c r="B96" s="100" t="s">
        <v>159</v>
      </c>
      <c r="C96" s="126">
        <f>C89+C91</f>
        <v>294754021.06923079</v>
      </c>
      <c r="D96" s="127">
        <f t="shared" ref="D96:G96" si="101">D89+D91</f>
        <v>328549878.39000005</v>
      </c>
      <c r="E96" s="127">
        <f t="shared" si="101"/>
        <v>310083833.92666668</v>
      </c>
      <c r="F96" s="127">
        <f t="shared" si="101"/>
        <v>0</v>
      </c>
      <c r="G96" s="127">
        <f t="shared" si="101"/>
        <v>0</v>
      </c>
      <c r="H96" s="161">
        <f>IFERROR((D96-[3]Wellcare!$G$96)/[3]Wellcare!$G$96,0)</f>
        <v>4.6258161948406019E-2</v>
      </c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</row>
  </sheetData>
  <mergeCells count="6">
    <mergeCell ref="C11:U11"/>
    <mergeCell ref="W11:AO11"/>
    <mergeCell ref="C12:H12"/>
    <mergeCell ref="I12:U12"/>
    <mergeCell ref="W12:AB12"/>
    <mergeCell ref="AC12:AO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LRC Format</vt:lpstr>
      <vt:lpstr>Total MCO</vt:lpstr>
      <vt:lpstr>Aetna</vt:lpstr>
      <vt:lpstr>Anthem</vt:lpstr>
      <vt:lpstr>Humana</vt:lpstr>
      <vt:lpstr>Molina</vt:lpstr>
      <vt:lpstr>United</vt:lpstr>
      <vt:lpstr>Wellcare</vt:lpstr>
      <vt:lpstr>'LRC Format'!Print_Titles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Bechtel, Steve R (CHFS DMS)</dc:creator>
  <cp:lastModifiedBy>Lesniewski, Nicole R (CHFS DMS)</cp:lastModifiedBy>
  <cp:lastPrinted>2025-04-25T17:35:48Z</cp:lastPrinted>
  <dcterms:created xsi:type="dcterms:W3CDTF">2025-04-10T18:00:16Z</dcterms:created>
  <dcterms:modified xsi:type="dcterms:W3CDTF">2026-02-18T18:56:14Z</dcterms:modified>
</cp:coreProperties>
</file>